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4635" activeTab="0"/>
  </bookViews>
  <sheets>
    <sheet name="26052019-102924_beneficiary" sheetId="1" r:id="rId1"/>
  </sheets>
  <definedNames/>
  <calcPr fullCalcOnLoad="1"/>
</workbook>
</file>

<file path=xl/sharedStrings.xml><?xml version="1.0" encoding="utf-8"?>
<sst xmlns="http://schemas.openxmlformats.org/spreadsheetml/2006/main" count="1395" uniqueCount="552">
  <si>
    <t>উপকারভোগীর তালিকা</t>
  </si>
  <si>
    <t>ক্রমিক নম্বর</t>
  </si>
  <si>
    <t>আবেদনকারীর নাম</t>
  </si>
  <si>
    <t>মাতার নাম</t>
  </si>
  <si>
    <t>পিতার নাম</t>
  </si>
  <si>
    <t>স্বামী / স্ত্রীর নাম</t>
  </si>
  <si>
    <t>জন্ম তারিখ</t>
  </si>
  <si>
    <t>বয়স (বছরে)</t>
  </si>
  <si>
    <t>এন আইডি / বি আর আই এস</t>
  </si>
  <si>
    <t>গ্রাম</t>
  </si>
  <si>
    <t>ওয়ার্ড</t>
  </si>
  <si>
    <t>ইউনিয়ন</t>
  </si>
  <si>
    <t>উপজেলা / থানা</t>
  </si>
  <si>
    <t>ব্যাংক একাউন্ট নাম্বর</t>
  </si>
  <si>
    <t>পাস বুক নং</t>
  </si>
  <si>
    <t>ধর্ম</t>
  </si>
  <si>
    <t>পেশা</t>
  </si>
  <si>
    <t>লিঙ্গ</t>
  </si>
  <si>
    <t>মোবাইল</t>
  </si>
  <si>
    <t>মোঃ আব্দুস ছোবহান</t>
  </si>
  <si>
    <t>মোছাঃ রাহেলা বেগম</t>
  </si>
  <si>
    <t>মোঃ ইসরাফিল ভূঞা</t>
  </si>
  <si>
    <t>purba jawar</t>
  </si>
  <si>
    <t>জাওয়ার</t>
  </si>
  <si>
    <t>তাড়াইল</t>
  </si>
  <si>
    <t>ইসলাম</t>
  </si>
  <si>
    <t>পুরুষ</t>
  </si>
  <si>
    <t>রাজ বানু</t>
  </si>
  <si>
    <t>মিছিলা</t>
  </si>
  <si>
    <t>ছবর আলি</t>
  </si>
  <si>
    <t>chonaty</t>
  </si>
  <si>
    <t>মহিলা</t>
  </si>
  <si>
    <t>লাল বানু</t>
  </si>
  <si>
    <t>মোমজান বিবি</t>
  </si>
  <si>
    <t>ইসলাম বেপারী</t>
  </si>
  <si>
    <t>jawar</t>
  </si>
  <si>
    <t>সাকুল মিয়া</t>
  </si>
  <si>
    <t>জলেহা</t>
  </si>
  <si>
    <t>আবু সিদ্দিক</t>
  </si>
  <si>
    <t>JAWAR</t>
  </si>
  <si>
    <t>মোঃ হাদিস ভূঁঞা</t>
  </si>
  <si>
    <t>তুলার মা</t>
  </si>
  <si>
    <t>হেলাল উদ্দিন</t>
  </si>
  <si>
    <t>chonati</t>
  </si>
  <si>
    <t>মোছাঃ সালেহা আক্তার</t>
  </si>
  <si>
    <t>করফুলা বেগম</t>
  </si>
  <si>
    <t>শামছু উদ্দিন</t>
  </si>
  <si>
    <t>purbo jawar</t>
  </si>
  <si>
    <t>মোঃ লিটন মিয়া</t>
  </si>
  <si>
    <t>মোছাঃ রিনা আক্তার</t>
  </si>
  <si>
    <t>মোঃ গেনু মিয়া</t>
  </si>
  <si>
    <t>biri jawar</t>
  </si>
  <si>
    <t>মোছাঃ অনুফা আক্তার</t>
  </si>
  <si>
    <t>শামছুদ্দীন</t>
  </si>
  <si>
    <t>মোঃ হাবি রহমান</t>
  </si>
  <si>
    <t>খুশিরা খাতুন</t>
  </si>
  <si>
    <t>আঃ জব্বার</t>
  </si>
  <si>
    <t>PURBA JAWAR</t>
  </si>
  <si>
    <t>ইকবাল হোসেন</t>
  </si>
  <si>
    <t>মোছা: হালেমা খাতুন</t>
  </si>
  <si>
    <t>আবুল কাশেম</t>
  </si>
  <si>
    <t>DEWATI</t>
  </si>
  <si>
    <t>মোছাঃ রহিলা খাতুন</t>
  </si>
  <si>
    <t>জয়বানু</t>
  </si>
  <si>
    <t>রহমত আলী</t>
  </si>
  <si>
    <t>চান বিবি</t>
  </si>
  <si>
    <t>আছিয়া খাতুন</t>
  </si>
  <si>
    <t>আছব আলী</t>
  </si>
  <si>
    <t>মোছাঃ নুরুন্নাহার বেগম</t>
  </si>
  <si>
    <t>মনিকা আক্তার</t>
  </si>
  <si>
    <t>আঃ রহিম</t>
  </si>
  <si>
    <t>আঃ রাশিদ</t>
  </si>
  <si>
    <t>উকিলের মা</t>
  </si>
  <si>
    <t>হাফিজ উদ্দিন</t>
  </si>
  <si>
    <t>কামাল</t>
  </si>
  <si>
    <t>আছর আলী</t>
  </si>
  <si>
    <t>কাজীমুদ্দীন</t>
  </si>
  <si>
    <t>জহুরা</t>
  </si>
  <si>
    <t>উমেদ আলী</t>
  </si>
  <si>
    <t>মোঃ এমদাদুল ইসলাম</t>
  </si>
  <si>
    <t>তারা বানু</t>
  </si>
  <si>
    <t>নান্দু ভূইয়া</t>
  </si>
  <si>
    <t>শেখ সেলিম আহম্মেদ</t>
  </si>
  <si>
    <t>রোকিয়া খাতুন</t>
  </si>
  <si>
    <t>হিরু শেখ</t>
  </si>
  <si>
    <t>CHANATI</t>
  </si>
  <si>
    <t>আইরুল</t>
  </si>
  <si>
    <t>জরিনা</t>
  </si>
  <si>
    <t>আঃ গনি</t>
  </si>
  <si>
    <t>আক্তার বানু</t>
  </si>
  <si>
    <t>মোছাঃ সৈয়দ বানু</t>
  </si>
  <si>
    <t>বসির উদ্দিন মুন্সী</t>
  </si>
  <si>
    <t>jawar raipara</t>
  </si>
  <si>
    <t>মোঃ আলাল উদ্দিন</t>
  </si>
  <si>
    <t>মৃত লাল বানু</t>
  </si>
  <si>
    <t>মৃত জারু মিয়া</t>
  </si>
  <si>
    <t>জিন্নাত মিয়া</t>
  </si>
  <si>
    <t>মোছা জিনুরা আক্তার</t>
  </si>
  <si>
    <t>মোঃ হুসেন মিয়া</t>
  </si>
  <si>
    <t>মোঃ হান্নান মিয়া</t>
  </si>
  <si>
    <t>মোছাঃ সরজ বানু</t>
  </si>
  <si>
    <t>সাইব আলী</t>
  </si>
  <si>
    <t>রিয়াদ</t>
  </si>
  <si>
    <t>মোছাঃ বুলবুল খাতুন</t>
  </si>
  <si>
    <t>মোঃ ফজল মিয়া</t>
  </si>
  <si>
    <t>মেঃ আব্দুল কদ্দুস</t>
  </si>
  <si>
    <t>মিটের মা</t>
  </si>
  <si>
    <t>মোঃ জনাব আলী</t>
  </si>
  <si>
    <t>CHONATY</t>
  </si>
  <si>
    <t>সৈয়দ বান</t>
  </si>
  <si>
    <t>ইঞ্জিল মিয়া</t>
  </si>
  <si>
    <t>মোঃ সিরাজ আলী</t>
  </si>
  <si>
    <t>মোছাঃ হালিমা</t>
  </si>
  <si>
    <t>মোঃ আক্কল আলী</t>
  </si>
  <si>
    <t>মোছাঃ লালের মা</t>
  </si>
  <si>
    <t>মোছাঃ ফটিক শেখ</t>
  </si>
  <si>
    <t>মোঃ ফটিক শেখ</t>
  </si>
  <si>
    <t>জনাল আবেদীন</t>
  </si>
  <si>
    <t>আবেদা খাতুন</t>
  </si>
  <si>
    <t>আবু বাক্কার</t>
  </si>
  <si>
    <t>মোঃ রফিকুল ইসলাম মোস্তফা</t>
  </si>
  <si>
    <t>মোছাঃ ইসতার বানু</t>
  </si>
  <si>
    <t>মোঃ আঃ বারী</t>
  </si>
  <si>
    <t>সাহেরা বেগম</t>
  </si>
  <si>
    <t>নূরুন্নাহার</t>
  </si>
  <si>
    <t>মোঃ কানছন মিয়া</t>
  </si>
  <si>
    <t>ফজিলা</t>
  </si>
  <si>
    <t>সুরে বানু</t>
  </si>
  <si>
    <t>গফুর আলী</t>
  </si>
  <si>
    <t>PURBO JAWAR</t>
  </si>
  <si>
    <t>সালেমা খাতুন</t>
  </si>
  <si>
    <t>আঃ মালেক</t>
  </si>
  <si>
    <t>মোঃ আলামিন</t>
  </si>
  <si>
    <t>মোছাঃ রাহিমা খাতুন</t>
  </si>
  <si>
    <t>মোহাম্মদ আলী</t>
  </si>
  <si>
    <t>CHONG JAWAR, KANDIPARA</t>
  </si>
  <si>
    <t>মোঃ আবুল কালাম</t>
  </si>
  <si>
    <t>মোছাঃ জাহান্নারা খানম</t>
  </si>
  <si>
    <t>আলী হোসেন ভূঞা</t>
  </si>
  <si>
    <t>AGEMPUR</t>
  </si>
  <si>
    <t>মোঃ আঃ হামিদ মিয়া</t>
  </si>
  <si>
    <t>মোছাঃ পানসের মা</t>
  </si>
  <si>
    <t>মোনাফর আলী</t>
  </si>
  <si>
    <t>মো: হলুদ মিয়া</t>
  </si>
  <si>
    <t>মোছা: কুুলছুম</t>
  </si>
  <si>
    <t>মো: রিয়াজ উদ্দীন</t>
  </si>
  <si>
    <t>মোঃ শফিকুল ইসলাম</t>
  </si>
  <si>
    <t>মোছাঃ সাজেদা খাতুন</t>
  </si>
  <si>
    <t>মাওঃ আঃ কুদ্দুছ</t>
  </si>
  <si>
    <t>ইছাক খাদিম</t>
  </si>
  <si>
    <t>পালিশের মা</t>
  </si>
  <si>
    <t>মেহের উদ্দিন খাদিম</t>
  </si>
  <si>
    <t>মোছাঃ উম্মে সালমা বেগম</t>
  </si>
  <si>
    <t>সবজান বিবি</t>
  </si>
  <si>
    <t>রইছ উদ্দিন ভুঞা</t>
  </si>
  <si>
    <t>CHAN JAWAR</t>
  </si>
  <si>
    <t>মোঃ নূরুল হুদা</t>
  </si>
  <si>
    <t>মোছাঃ আছিয়া আক্তার</t>
  </si>
  <si>
    <t>মোঃ আবুল ফজল</t>
  </si>
  <si>
    <t>AJAMPUR</t>
  </si>
  <si>
    <t>সাইফুল ইসলাম</t>
  </si>
  <si>
    <t>মোছা: ছাহেরা</t>
  </si>
  <si>
    <t>আলী রহমান</t>
  </si>
  <si>
    <t>হিন্দু</t>
  </si>
  <si>
    <t>মনজুরা খাতুন</t>
  </si>
  <si>
    <t>আঃ ছাত্তার</t>
  </si>
  <si>
    <t>মো: সাইদ আনোয়ার খান (সাদ)</t>
  </si>
  <si>
    <t>মোছা: আইরিন আক্তার</t>
  </si>
  <si>
    <t>মো: পলাশ খান</t>
  </si>
  <si>
    <t>মোছাঃ হামেদা খাতুন</t>
  </si>
  <si>
    <t>আশেদার মা</t>
  </si>
  <si>
    <t>বাদশাহ ভূঞা</t>
  </si>
  <si>
    <t>নারজু</t>
  </si>
  <si>
    <t>সুলেমা</t>
  </si>
  <si>
    <t>সামছু</t>
  </si>
  <si>
    <t>মো: জুনাইদ মিয়া</t>
  </si>
  <si>
    <t>মোছা: নাছিমা</t>
  </si>
  <si>
    <t>মো: সুনা মিয়া</t>
  </si>
  <si>
    <t>ছাইদুর রহমান</t>
  </si>
  <si>
    <t>মোছাঃ কমলা খাতুন</t>
  </si>
  <si>
    <t>মোঃ নবী হোসেন</t>
  </si>
  <si>
    <t>বাইজিদ (মতাকিন)</t>
  </si>
  <si>
    <t>মোছা: শাহানা আক্তার</t>
  </si>
  <si>
    <t>মো: ওদুদ মিয়া</t>
  </si>
  <si>
    <t>ESAPUSOR</t>
  </si>
  <si>
    <t>মোছাঃ শিমা আক্তার</t>
  </si>
  <si>
    <t>মোছাঃ আউলিয়া আক্তার</t>
  </si>
  <si>
    <t>মোঃ আঃ খালেক</t>
  </si>
  <si>
    <t>মামুন মিয়া</t>
  </si>
  <si>
    <t>মোছাঃ সালমা আক্তার</t>
  </si>
  <si>
    <t>মোঃ ছফির উদ্দিন</t>
  </si>
  <si>
    <t>JAWAR RAY PARA</t>
  </si>
  <si>
    <t>মোছাঃ চাঁন বানু আক্তার</t>
  </si>
  <si>
    <t>মোছাঃ মরাজের মা</t>
  </si>
  <si>
    <t>ছমির উদ্দিন খাঁ</t>
  </si>
  <si>
    <t>মোঃ মোস্তফা</t>
  </si>
  <si>
    <t>মোছাঃ মরিয়ম খাতুন</t>
  </si>
  <si>
    <t>আসাব উদ্দিন</t>
  </si>
  <si>
    <t>মিলন মিয়া</t>
  </si>
  <si>
    <t>আওলিয়া আক্তার</t>
  </si>
  <si>
    <t>মোঃ মানিক মিয়া</t>
  </si>
  <si>
    <t>BURGAW</t>
  </si>
  <si>
    <t>মোঃ মতিউর রহমান</t>
  </si>
  <si>
    <t>লিবাস বানু</t>
  </si>
  <si>
    <t>আহম্মদ হুসেন</t>
  </si>
  <si>
    <t>মোছাঃ আনোয়ারা বেগম</t>
  </si>
  <si>
    <t>মোছাঃ আক্কাছের মা</t>
  </si>
  <si>
    <t>মোঃ ইমাম উদ্দিন</t>
  </si>
  <si>
    <t>BELONKA</t>
  </si>
  <si>
    <t>মোছাঃ সুরিয়া আক্তার</t>
  </si>
  <si>
    <t>সাজবানু</t>
  </si>
  <si>
    <t>আঃ কাদির</t>
  </si>
  <si>
    <t>দিলোয়ার হোসাইন</t>
  </si>
  <si>
    <t>রিনা আক্তার</t>
  </si>
  <si>
    <t>মাহবুব আলম</t>
  </si>
  <si>
    <t>মোঃ এনামুল হক</t>
  </si>
  <si>
    <t>মোছাঃ শুকিয়া আক্তার</t>
  </si>
  <si>
    <t>ফসর আলী</t>
  </si>
  <si>
    <t>মোছাঃ সমতা বেগম</t>
  </si>
  <si>
    <t>মোছাঃ আছিয়া খাতুন</t>
  </si>
  <si>
    <t>মোঃ আঃ হামিদ ভূঞা</t>
  </si>
  <si>
    <t>BERI JAWAR</t>
  </si>
  <si>
    <t>মোঃ মাইনু মিয়া</t>
  </si>
  <si>
    <t>মোঃ ইছাক মিয়া</t>
  </si>
  <si>
    <t>মোছাঃ আফিয়া আক্তার</t>
  </si>
  <si>
    <t>মোছাঃ সাদেহা খাতুন</t>
  </si>
  <si>
    <t>মোঃ কাজিম উদ্দিন</t>
  </si>
  <si>
    <t>মোঃ আলিমুল</t>
  </si>
  <si>
    <t>বকুলা</t>
  </si>
  <si>
    <t>মোঃ আঃ হাফিজ</t>
  </si>
  <si>
    <t>সাদ্দাম হোসেন</t>
  </si>
  <si>
    <t>সবিলা খাতুন</t>
  </si>
  <si>
    <t>বকুল মিয়া</t>
  </si>
  <si>
    <t>তামান্না আক্তার</t>
  </si>
  <si>
    <t>মোছাঃ রুকিয়া খাতুন</t>
  </si>
  <si>
    <t>জাহেদ মিয়া</t>
  </si>
  <si>
    <t>মোঃ মুখলেছুর রহমান</t>
  </si>
  <si>
    <t>হালিমা</t>
  </si>
  <si>
    <t>মঞ্জু মিয়া</t>
  </si>
  <si>
    <t>মোঃ মোজাহিদ মিয়া</t>
  </si>
  <si>
    <t>সুফিয়া আক্তার</t>
  </si>
  <si>
    <t>মতি মিয়া</t>
  </si>
  <si>
    <t>মোছাঃ সরসের মা</t>
  </si>
  <si>
    <t>মোছাঃ আবের মা</t>
  </si>
  <si>
    <t>মোঃ শামসুদ্দীন</t>
  </si>
  <si>
    <t>ফসর বানু</t>
  </si>
  <si>
    <t>জহুরা আক্তার</t>
  </si>
  <si>
    <t>জমিরুদ্দিন</t>
  </si>
  <si>
    <t>মোছাঃ হেলেনা খাতুন</t>
  </si>
  <si>
    <t>সালেহা খাতুন</t>
  </si>
  <si>
    <t>মৃত আঃ আলী মিয়া</t>
  </si>
  <si>
    <t>RATANPUR</t>
  </si>
  <si>
    <t>মোঃ বজলুর রহমান</t>
  </si>
  <si>
    <t>মোছাঃ আছিমন</t>
  </si>
  <si>
    <t>মোঃ মদন আলী</t>
  </si>
  <si>
    <t>মোসাঃ জুসনা আক্তার</t>
  </si>
  <si>
    <t>মোছাঃ আমিনা</t>
  </si>
  <si>
    <t>মোছাঃ শিমা আক্তার</t>
  </si>
  <si>
    <t>হালিমা বেগম</t>
  </si>
  <si>
    <t>মোঃ মহসিন মিয়া</t>
  </si>
  <si>
    <t>মো: মরতোজ আলী</t>
  </si>
  <si>
    <t>মৃত উনুফা আক্তার</t>
  </si>
  <si>
    <t>মো: উমর আলী মুন্সী</t>
  </si>
  <si>
    <t>BURGAIYO</t>
  </si>
  <si>
    <t>মোঃ আবু ছালেক মিয়া</t>
  </si>
  <si>
    <t>মোসাঃ ছামসুন্নাহার</t>
  </si>
  <si>
    <t>মোঃ শহিদ মিয়া</t>
  </si>
  <si>
    <t>PURBO BURGAIYO</t>
  </si>
  <si>
    <t>মোঃ মজিবুর রহমান</t>
  </si>
  <si>
    <t>মোচাঃ বানেছা খাতুন</t>
  </si>
  <si>
    <t>মোঃ রাজিম উদ্দীন</t>
  </si>
  <si>
    <t>মো: ফরিদ উদ্দিন মোল্লা</t>
  </si>
  <si>
    <t>মোছা: ফরিদা আক্তার</t>
  </si>
  <si>
    <t>মো: ছাইদুল ইসলাম মোল্লা</t>
  </si>
  <si>
    <t>DEYAITY</t>
  </si>
  <si>
    <t>মোছাঃ হালেমা আক্তার</t>
  </si>
  <si>
    <t>মোছাঃ আছিয়া খাতুন</t>
  </si>
  <si>
    <t>মোঃ মোজালী</t>
  </si>
  <si>
    <t>মো: খায়রুল ইসলাম</t>
  </si>
  <si>
    <t>মোছা: আসেনা খাতুন</t>
  </si>
  <si>
    <t>মো: ফাইজুল ইসলাম</t>
  </si>
  <si>
    <t>মো: রনি আলম</t>
  </si>
  <si>
    <t>নুরজাহান খাতুন</t>
  </si>
  <si>
    <t>মো: শরহ আলী</t>
  </si>
  <si>
    <t>মোছাঃ আমেনা খাতুন</t>
  </si>
  <si>
    <t>আয়শা খাতুন</t>
  </si>
  <si>
    <t>মুক্তার হোসেন</t>
  </si>
  <si>
    <t>মোছাঃ সোমা আক্তার</t>
  </si>
  <si>
    <t>সেলিনা আক্তার</t>
  </si>
  <si>
    <t>মোঃ লালচরদ্দি</t>
  </si>
  <si>
    <t>আছির বেপারী</t>
  </si>
  <si>
    <t>PURBA BURGAW</t>
  </si>
  <si>
    <t>মোঃ জুবাইর</t>
  </si>
  <si>
    <t>মোছাঃ রিনা খাতুন</t>
  </si>
  <si>
    <t>মোঃ নূর মিয়া</t>
  </si>
  <si>
    <t>মোঃ সোহেল মিয়া</t>
  </si>
  <si>
    <t>মোছাঃ পারভীন আক্তার</t>
  </si>
  <si>
    <t>মোঃ হাফির উদ্দিন</t>
  </si>
  <si>
    <t>BALONKA</t>
  </si>
  <si>
    <t>ছালেমা বানু</t>
  </si>
  <si>
    <t>খোশেদা</t>
  </si>
  <si>
    <t>আসিম উদ্দীন</t>
  </si>
  <si>
    <t>BELUNGKA</t>
  </si>
  <si>
    <t>মোছাঃ খালেদা আক্তার</t>
  </si>
  <si>
    <t>মোছাঃ নূরুন্নাহার</t>
  </si>
  <si>
    <t>আঃ হেকিম</t>
  </si>
  <si>
    <t>মোঃ ফাইজুল ইসলাম ভূঞা</t>
  </si>
  <si>
    <t>মোছাঃ জমিলা খাতুন</t>
  </si>
  <si>
    <t>মোঃ গুনু ভূঞা</t>
  </si>
  <si>
    <t>BORGAW</t>
  </si>
  <si>
    <t>মোছাঃ পান্না খাতুন</t>
  </si>
  <si>
    <t>মোছাঃ রওশন আরা</t>
  </si>
  <si>
    <t>মোঃ আঃ আউয়াল</t>
  </si>
  <si>
    <t>PURBO BURGAW</t>
  </si>
  <si>
    <t>মোছাঃ সোনিয়া আক্তার</t>
  </si>
  <si>
    <t>মোছাঃ মিনা আক্তার</t>
  </si>
  <si>
    <t>আঃ ওয়াহাব</t>
  </si>
  <si>
    <t>মোঃ হাবিবুর রহমান</t>
  </si>
  <si>
    <t>মোছাঃ তাহেরা খাতুন</t>
  </si>
  <si>
    <t>মোঃ মনির হোসেন</t>
  </si>
  <si>
    <t>মোছাঃ কুলছুমা আক্তার</t>
  </si>
  <si>
    <t>মোছাঃ খাতেমুন্নেছা</t>
  </si>
  <si>
    <t>ইব্রাহিম</t>
  </si>
  <si>
    <t>মোছাঃ বকুলা</t>
  </si>
  <si>
    <t>মোছাঃ কাতেমুনন্নেছা</t>
  </si>
  <si>
    <t>মোছাঃ চহুরা আক্তার</t>
  </si>
  <si>
    <t>মোছাঃ ছালেহা</t>
  </si>
  <si>
    <t>তুরাব আলী</t>
  </si>
  <si>
    <t>মোহাম্মাদ উল্লাহ</t>
  </si>
  <si>
    <t>মোছাঃ আম্মাতুল</t>
  </si>
  <si>
    <t>মোঃ আবুল কাশেম</t>
  </si>
  <si>
    <t>শরিফ মিয়া</t>
  </si>
  <si>
    <t>মোছাঃ রাহিমা আক্তার</t>
  </si>
  <si>
    <t>মোঃ নূরু বেপারী</t>
  </si>
  <si>
    <t>মোছাঃ রাহেলা খাতুন</t>
  </si>
  <si>
    <t>মৃত জিন্নত অালী</t>
  </si>
  <si>
    <t>মোঃ হানিফ মিয়া</t>
  </si>
  <si>
    <t>দুলাল মিয়া</t>
  </si>
  <si>
    <t>ISAPASAR</t>
  </si>
  <si>
    <t>মোছাঃ মার্জিয়া আক্তার</t>
  </si>
  <si>
    <t>মোছাঃ জুবেদা খাতুন</t>
  </si>
  <si>
    <t>মোঃ নূরুল ইসলাম</t>
  </si>
  <si>
    <t>মোঃ আখাচান মিয়া</t>
  </si>
  <si>
    <t>মোছাঃ জাহানারা</t>
  </si>
  <si>
    <t>BIRI JAWAR</t>
  </si>
  <si>
    <t>মোঃ ইমরান মিয়া</t>
  </si>
  <si>
    <t>মোছাঃ আজুনা আক্তার</t>
  </si>
  <si>
    <t>মোঃ কাজল মিয়া</t>
  </si>
  <si>
    <t>মোঃ এমদাদুল এমদাদুল ইসলাম</t>
  </si>
  <si>
    <t>আপ্তর খাতুন</t>
  </si>
  <si>
    <t>আঃ রহমান</t>
  </si>
  <si>
    <t>ফুলবানু</t>
  </si>
  <si>
    <t>আবদুল রেজ্জাক</t>
  </si>
  <si>
    <t>মোঃ ওমর উদ্দিন</t>
  </si>
  <si>
    <t>মোছাঃ সাবিনা বেগম</t>
  </si>
  <si>
    <t>মোছাঃ রেখা বেগম</t>
  </si>
  <si>
    <t>মোঃ হান্নান মিয়া</t>
  </si>
  <si>
    <t>শাপলা আক্তার</t>
  </si>
  <si>
    <t>মোছাঃ জুলেখা আক্তার</t>
  </si>
  <si>
    <t>আবুল হোসেন</t>
  </si>
  <si>
    <t>CHONG JAWAR</t>
  </si>
  <si>
    <t>মনিরুজ্জামান মনু মিয়া</t>
  </si>
  <si>
    <t>শামছুন্নাহার</t>
  </si>
  <si>
    <t>আবু ছিদ্দিক সরকার</t>
  </si>
  <si>
    <t>মোঃ রুবেল মিয়া</t>
  </si>
  <si>
    <t>মোছাঃ রেখা আক্তার</t>
  </si>
  <si>
    <t>মোঃ জাহের মিয়া</t>
  </si>
  <si>
    <t>মিজান</t>
  </si>
  <si>
    <t>মনোয়ারা বেগম</t>
  </si>
  <si>
    <t>মৃত কতুব আলী</t>
  </si>
  <si>
    <t>মোছাঃ জমিলা</t>
  </si>
  <si>
    <t>মোঃ আঃ গনি</t>
  </si>
  <si>
    <t>মোঃ আঃ সালাম</t>
  </si>
  <si>
    <t>মোসাঃ রেজিয়া খাতুন</t>
  </si>
  <si>
    <t>মোঃ সাহেদ আলী</t>
  </si>
  <si>
    <t>মোঃ ইদ্রিছ আলী</t>
  </si>
  <si>
    <t>ছালেমুন্নেছা</t>
  </si>
  <si>
    <t>কেরামত আলী</t>
  </si>
  <si>
    <t>সাজেদা আক্তার</t>
  </si>
  <si>
    <t>সালেহা</t>
  </si>
  <si>
    <t>মোঃ নাসির উদ্দিন</t>
  </si>
  <si>
    <t>মোঃ আবুল কাসেম</t>
  </si>
  <si>
    <t>মোছাঃ জুবেদা খাতুন</t>
  </si>
  <si>
    <t>মোঃ আঃ বারেক</t>
  </si>
  <si>
    <t>মোছাঃ অজুফা</t>
  </si>
  <si>
    <t>মোছাঃ মালেকা</t>
  </si>
  <si>
    <t>মোঃ আঃ রহিম</t>
  </si>
  <si>
    <t>রবিন মিয়া</t>
  </si>
  <si>
    <t>সালমা খাতুন</t>
  </si>
  <si>
    <t>আঃ সাত্তার</t>
  </si>
  <si>
    <t>মো: রিদয় মিঞা</t>
  </si>
  <si>
    <t>মোছা: আম্বিয়া আক্তার</t>
  </si>
  <si>
    <t>মো: হাবু রহমান</t>
  </si>
  <si>
    <t>মোঃ রোকন মিয়া</t>
  </si>
  <si>
    <t>মোছাঃ আনোয়ারা</t>
  </si>
  <si>
    <t>মোঃ ওহাদ আলী</t>
  </si>
  <si>
    <t>মো: আবদুল্লাহ আল মামুন</t>
  </si>
  <si>
    <t>মোছা: আবেদা খাতুন</t>
  </si>
  <si>
    <t>মো: বাচ্চু মিয়া</t>
  </si>
  <si>
    <t>মোঃ রাহাত মোল্লা</t>
  </si>
  <si>
    <t>হেলেনা আক্তার</t>
  </si>
  <si>
    <t>গিয়াস উদ্দিন মোল্লা</t>
  </si>
  <si>
    <t>মো: অলি আলম</t>
  </si>
  <si>
    <t>রওশন আরা খাতুন</t>
  </si>
  <si>
    <t>শামসুদ্দিন আহমেদ</t>
  </si>
  <si>
    <t>মোছাঃ ফাতেমা</t>
  </si>
  <si>
    <t>ময়ময়ন্নেছা</t>
  </si>
  <si>
    <t>তৈয়ব আলী</t>
  </si>
  <si>
    <t>নাঈম মাহমুদ</t>
  </si>
  <si>
    <t>রোকিয়া খানম</t>
  </si>
  <si>
    <t>মোঃ শরীফুল ইসলাম</t>
  </si>
  <si>
    <t>মো: গোলজার হোসেন</t>
  </si>
  <si>
    <t>নুরেন্নেছা</t>
  </si>
  <si>
    <t>আরজু মিয়া</t>
  </si>
  <si>
    <t>পারভিনা আক্তার</t>
  </si>
  <si>
    <t>ফাতেমা খাতুন</t>
  </si>
  <si>
    <t>মৃত চান মিয়া</t>
  </si>
  <si>
    <t>মোবারক</t>
  </si>
  <si>
    <t>লুৎফা</t>
  </si>
  <si>
    <t>মো: দুলাল মিয়া</t>
  </si>
  <si>
    <t>অামিনুর</t>
  </si>
  <si>
    <t>শাহেরা</t>
  </si>
  <si>
    <t>হা্রুন মিয়া</t>
  </si>
  <si>
    <t>মোছাঃ হাওয়া আক্তার</t>
  </si>
  <si>
    <t>মোঃ মহিজ আলী‌</t>
  </si>
  <si>
    <t>মোঃ রিফাত</t>
  </si>
  <si>
    <t>মোছাঃ রুমা আক্তার</t>
  </si>
  <si>
    <t>মোঃ সাদেক</t>
  </si>
  <si>
    <t>মোছঃ হাছনা</t>
  </si>
  <si>
    <t>মোছাঃ জুবেদা</t>
  </si>
  <si>
    <t>নুরুল ইসলাম</t>
  </si>
  <si>
    <t>মোছাঃ বেদেনা</t>
  </si>
  <si>
    <t>মোঃ মাইনুদ্দিন</t>
  </si>
  <si>
    <t>জাকারিয়া</t>
  </si>
  <si>
    <t>সাইতুন্নেছা</t>
  </si>
  <si>
    <t>মো: শাহরিয়া</t>
  </si>
  <si>
    <t>নাজমা</t>
  </si>
  <si>
    <t>দ্বীন ইসলাম</t>
  </si>
  <si>
    <t>মোঃ মারুফ হাসান</t>
  </si>
  <si>
    <t>মোছাঃ রুনা বেগম</t>
  </si>
  <si>
    <t>মোঃ আতিকুর রহমান</t>
  </si>
  <si>
    <t>আফরোজা</t>
  </si>
  <si>
    <t>নাছিমা</t>
  </si>
  <si>
    <t>জাহাঙ্গীর</t>
  </si>
  <si>
    <t>মনিরা ‍আক্তার</t>
  </si>
  <si>
    <t>আ: মোতালিব</t>
  </si>
  <si>
    <t>জুয়েনা</t>
  </si>
  <si>
    <t>মদিনা</t>
  </si>
  <si>
    <t>আবু তাহের</t>
  </si>
  <si>
    <t>মোঃ তোফায়েল আহম্মেদ</t>
  </si>
  <si>
    <t>মোছা: রুনা আক্তার</t>
  </si>
  <si>
    <t>মো: শাহজাহান খান</t>
  </si>
  <si>
    <t>জেরিন আক্তার</t>
  </si>
  <si>
    <t>বিলকিছ আক্তার</t>
  </si>
  <si>
    <t>জাহাগীর আল ম</t>
  </si>
  <si>
    <t>মো: রাকিব</t>
  </si>
  <si>
    <t>ফজলুল হক</t>
  </si>
  <si>
    <t>মোছা: পারভিন আক্তার</t>
  </si>
  <si>
    <t>মোছা: নাজমা আক্তার</t>
  </si>
  <si>
    <t>মো: আ: আলী</t>
  </si>
  <si>
    <t>মো: জামাল</t>
  </si>
  <si>
    <t>অনুফা</t>
  </si>
  <si>
    <t>শাহজাহান</t>
  </si>
  <si>
    <t>মোছা: মরিয়ম আক্তার</t>
  </si>
  <si>
    <t>মোছা: মমতা বেগম</t>
  </si>
  <si>
    <t>মো: আ: রউফ</t>
  </si>
  <si>
    <t>মোঃ ইকলাস মিয়া</t>
  </si>
  <si>
    <t>মোছাঃ লিফা আক্তার</t>
  </si>
  <si>
    <t>মোঃ আপ্তু মিয়া</t>
  </si>
  <si>
    <t>মোছাঃ জেসমিন</t>
  </si>
  <si>
    <t>মোছাঃ জাহেরা</t>
  </si>
  <si>
    <t>মোঃ আছত আলী</t>
  </si>
  <si>
    <t>শামিম মিয়া</t>
  </si>
  <si>
    <t>বেগম আক্তার</t>
  </si>
  <si>
    <t>লাল মিয়া</t>
  </si>
  <si>
    <t>মোছা: রিপনা</t>
  </si>
  <si>
    <t>মোঃ সেলিম</t>
  </si>
  <si>
    <t>মোছাঃ হাছনা আক্তার</t>
  </si>
  <si>
    <t>মোছাঃ জুবেদা আক্তার</t>
  </si>
  <si>
    <t>মোছাঃ আজমিনা বেগম</t>
  </si>
  <si>
    <t>মোছাঃ খুশেদা বেগম</t>
  </si>
  <si>
    <t>শাহাব উদ্দিন</t>
  </si>
  <si>
    <t>সাবিনা ইয়াসমিন</t>
  </si>
  <si>
    <t>মোছাঃসুরিয়া আক্তার</t>
  </si>
  <si>
    <t>কাছুম আলী</t>
  </si>
  <si>
    <t>ধন মিয়া</t>
  </si>
  <si>
    <t>হামিদা খাতুন</t>
  </si>
  <si>
    <t>মৃত চানফর বেপারী</t>
  </si>
  <si>
    <t>ফুলেছা বেগম</t>
  </si>
  <si>
    <t>আমের আলী</t>
  </si>
  <si>
    <t>মোঃ নজরুল</t>
  </si>
  <si>
    <t>আনোয়ারা</t>
  </si>
  <si>
    <t>ওহেদ আলী</t>
  </si>
  <si>
    <t>মোঃ দুলু মিয়া</t>
  </si>
  <si>
    <t>পুলিশ বানু</t>
  </si>
  <si>
    <t>জিন্নাত আলী</t>
  </si>
  <si>
    <t>মোছাঃ সেতু মনি</t>
  </si>
  <si>
    <t>মোছাঃ হাকিমা খাতুন</t>
  </si>
  <si>
    <t>মোঃ সাইকুল ইসলাম</t>
  </si>
  <si>
    <t>মোছাঃ নাজমুন্নাহার</t>
  </si>
  <si>
    <t>জহুরা খাতুন</t>
  </si>
  <si>
    <t>মোঃ আবু সাহেদ</t>
  </si>
  <si>
    <t>ফরিদা খাতুন</t>
  </si>
  <si>
    <t>তারু খাঁ</t>
  </si>
  <si>
    <t>মোঃ রবু মিয়া</t>
  </si>
  <si>
    <t>রবিয়া বিবি</t>
  </si>
  <si>
    <t>ইন্তু মিয়া</t>
  </si>
  <si>
    <t>মোঃ নছর উদ্দিন</t>
  </si>
  <si>
    <t>হাছনী মা</t>
  </si>
  <si>
    <t>তালেব হোসেন</t>
  </si>
  <si>
    <t>মোঃ কুবাইদ মিয়া</t>
  </si>
  <si>
    <t>মোছাঃ মার্জিয়া</t>
  </si>
  <si>
    <t>মোঃ হেলাল মিয়া</t>
  </si>
  <si>
    <t>CHONG JAWAR,</t>
  </si>
  <si>
    <t>মোঃ মোজাম্মিল</t>
  </si>
  <si>
    <t>মোছাঃ জোবেদা আক্তার</t>
  </si>
  <si>
    <t>মোঃ আব্দুল কদ্দুছ</t>
  </si>
  <si>
    <t>সূর্যের মা</t>
  </si>
  <si>
    <t>নাসির উদ্দিন</t>
  </si>
  <si>
    <t>মোঃ মাসুদ মিয়া</t>
  </si>
  <si>
    <t>মোছাঃ হামিদা</t>
  </si>
  <si>
    <t>মোঃ আলী আকবর</t>
  </si>
  <si>
    <t>মোছাঃ জাহেদা খাতুন</t>
  </si>
  <si>
    <t>মোছাঃ শুক্কুর জান</t>
  </si>
  <si>
    <t>মোঃ একিন আলী</t>
  </si>
  <si>
    <t>আবুল বাশার</t>
  </si>
  <si>
    <t>আংগুরা খাতুন</t>
  </si>
  <si>
    <t>আঃ কাবীর</t>
  </si>
  <si>
    <t>chanaty</t>
  </si>
  <si>
    <t>হাফেজ ফজলুল হক</t>
  </si>
  <si>
    <t>মোছা: কুলছুম</t>
  </si>
  <si>
    <t>মো: জালাল উদ্দীন</t>
  </si>
  <si>
    <t>KUSKANDA</t>
  </si>
  <si>
    <t>মোছাঃ কুলছুম বেগম</t>
  </si>
  <si>
    <t>মোঃ জালাল উদ্দিন</t>
  </si>
  <si>
    <t>সাদেকুর রহমান</t>
  </si>
  <si>
    <t>ফজুলাতুন্নেছা</t>
  </si>
  <si>
    <t>রমজান আলী</t>
  </si>
  <si>
    <t>BURGAYO</t>
  </si>
  <si>
    <t>মোছা: ‍সালমা আক্তার</t>
  </si>
  <si>
    <t>মোছা: লাজু আক্তার</t>
  </si>
  <si>
    <t>মো: আশক মিয়া</t>
  </si>
  <si>
    <t>মোঃ সোহেল মিয়া হৃদয়</t>
  </si>
  <si>
    <t>উম্মে কুলসুম</t>
  </si>
  <si>
    <t>মজিবুর রহমান</t>
  </si>
  <si>
    <t>CHANG JAWAR</t>
  </si>
  <si>
    <t>মোছাঃ সাবেকুন্নাহার</t>
  </si>
  <si>
    <t>মোছাঃ রহিছা আক্তার</t>
  </si>
  <si>
    <t>মোঃ বাদল মিয়া</t>
  </si>
  <si>
    <t>মোঃ কালা মিয়া</t>
  </si>
  <si>
    <t>সখিনা বেগম</t>
  </si>
  <si>
    <t>আবুল হোসেন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</si>
</sst>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14" fontId="39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0.00390625" style="0" bestFit="1" customWidth="1"/>
    <col min="2" max="2" width="27.00390625" style="0" bestFit="1" customWidth="1"/>
    <col min="3" max="3" width="21.00390625" style="0" bestFit="1" customWidth="1"/>
    <col min="4" max="4" width="22.140625" style="0" bestFit="1" customWidth="1"/>
    <col min="5" max="5" width="13.421875" style="0" bestFit="1" customWidth="1"/>
    <col min="6" max="6" width="9.7109375" style="0" bestFit="1" customWidth="1"/>
    <col min="7" max="7" width="10.57421875" style="0" bestFit="1" customWidth="1"/>
    <col min="8" max="8" width="23.28125" style="0" bestFit="1" customWidth="1"/>
    <col min="9" max="9" width="22.57421875" style="0" bestFit="1" customWidth="1"/>
    <col min="10" max="10" width="5.7109375" style="0" customWidth="1"/>
    <col min="11" max="11" width="7.8515625" style="0" customWidth="1"/>
    <col min="12" max="12" width="13.7109375" style="0" bestFit="1" customWidth="1"/>
    <col min="13" max="13" width="17.57421875" style="0" bestFit="1" customWidth="1"/>
    <col min="14" max="14" width="10.00390625" style="0" bestFit="1" customWidth="1"/>
    <col min="15" max="15" width="6.57421875" style="0" customWidth="1"/>
    <col min="16" max="16" width="4.8515625" style="0" customWidth="1"/>
    <col min="17" max="17" width="5.8515625" style="0" customWidth="1"/>
    <col min="18" max="18" width="11.00390625" style="0" bestFit="1" customWidth="1"/>
  </cols>
  <sheetData>
    <row r="1" ht="23.25">
      <c r="A1" s="1" t="s">
        <v>0</v>
      </c>
    </row>
    <row r="4" spans="1:18" ht="1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</row>
    <row r="5" spans="1:18" ht="15">
      <c r="A5" s="4">
        <v>1</v>
      </c>
      <c r="B5" s="4" t="s">
        <v>19</v>
      </c>
      <c r="C5" s="4" t="s">
        <v>20</v>
      </c>
      <c r="D5" s="4" t="s">
        <v>21</v>
      </c>
      <c r="E5" s="3"/>
      <c r="F5" s="5">
        <v>32143</v>
      </c>
      <c r="G5" s="4">
        <v>31</v>
      </c>
      <c r="H5" s="4" t="str">
        <f>TEXT(4819254750784,"0")</f>
        <v>4819254750784</v>
      </c>
      <c r="I5" s="4" t="s">
        <v>22</v>
      </c>
      <c r="J5" s="4">
        <v>1</v>
      </c>
      <c r="K5" s="4" t="s">
        <v>23</v>
      </c>
      <c r="L5" s="4" t="s">
        <v>24</v>
      </c>
      <c r="M5" s="3"/>
      <c r="N5" s="4">
        <v>220</v>
      </c>
      <c r="O5" s="4" t="s">
        <v>25</v>
      </c>
      <c r="P5" s="3"/>
      <c r="Q5" s="4" t="s">
        <v>26</v>
      </c>
      <c r="R5" s="4">
        <v>1931836556</v>
      </c>
    </row>
    <row r="6" spans="1:18" ht="15">
      <c r="A6" s="4">
        <v>2</v>
      </c>
      <c r="B6" s="4" t="s">
        <v>27</v>
      </c>
      <c r="C6" s="4" t="s">
        <v>28</v>
      </c>
      <c r="D6" s="4" t="s">
        <v>29</v>
      </c>
      <c r="E6" s="3"/>
      <c r="F6" s="5">
        <v>28613</v>
      </c>
      <c r="G6" s="4">
        <v>41</v>
      </c>
      <c r="H6" s="4" t="str">
        <f>TEXT(4819254755670,"0")</f>
        <v>4819254755670</v>
      </c>
      <c r="I6" s="4" t="s">
        <v>30</v>
      </c>
      <c r="J6" s="4">
        <v>4</v>
      </c>
      <c r="K6" s="4" t="s">
        <v>23</v>
      </c>
      <c r="L6" s="4" t="s">
        <v>24</v>
      </c>
      <c r="M6" s="3"/>
      <c r="N6" s="4">
        <v>55</v>
      </c>
      <c r="O6" s="4" t="s">
        <v>25</v>
      </c>
      <c r="P6" s="3"/>
      <c r="Q6" s="4" t="s">
        <v>31</v>
      </c>
      <c r="R6" s="4">
        <v>1734020435</v>
      </c>
    </row>
    <row r="7" spans="1:18" ht="15">
      <c r="A7" s="4">
        <v>3</v>
      </c>
      <c r="B7" s="4" t="s">
        <v>32</v>
      </c>
      <c r="C7" s="4" t="s">
        <v>33</v>
      </c>
      <c r="D7" s="4" t="s">
        <v>34</v>
      </c>
      <c r="E7" s="3"/>
      <c r="F7" s="5">
        <v>12240</v>
      </c>
      <c r="G7" s="4">
        <v>85</v>
      </c>
      <c r="H7" s="4" t="str">
        <f>TEXT(4819254755933,"0")</f>
        <v>4819254755933</v>
      </c>
      <c r="I7" s="4" t="s">
        <v>35</v>
      </c>
      <c r="J7" s="4">
        <v>4</v>
      </c>
      <c r="K7" s="4" t="s">
        <v>23</v>
      </c>
      <c r="L7" s="4" t="s">
        <v>24</v>
      </c>
      <c r="M7" s="3"/>
      <c r="N7" s="4">
        <v>437</v>
      </c>
      <c r="O7" s="4" t="s">
        <v>25</v>
      </c>
      <c r="P7" s="3"/>
      <c r="Q7" s="4" t="s">
        <v>31</v>
      </c>
      <c r="R7" s="4">
        <v>1789830635</v>
      </c>
    </row>
    <row r="8" spans="1:18" ht="15">
      <c r="A8" s="4">
        <v>4</v>
      </c>
      <c r="B8" s="4" t="s">
        <v>36</v>
      </c>
      <c r="C8" s="4" t="s">
        <v>37</v>
      </c>
      <c r="D8" s="4" t="s">
        <v>38</v>
      </c>
      <c r="E8" s="3"/>
      <c r="F8" s="5">
        <v>30747</v>
      </c>
      <c r="G8" s="4">
        <v>35</v>
      </c>
      <c r="H8" s="4" t="str">
        <f>TEXT(4819254749728,"0")</f>
        <v>4819254749728</v>
      </c>
      <c r="I8" s="4" t="s">
        <v>39</v>
      </c>
      <c r="J8" s="4">
        <v>1</v>
      </c>
      <c r="K8" s="4" t="s">
        <v>23</v>
      </c>
      <c r="L8" s="4" t="s">
        <v>24</v>
      </c>
      <c r="M8" s="3"/>
      <c r="N8" s="4">
        <v>442</v>
      </c>
      <c r="O8" s="4" t="s">
        <v>25</v>
      </c>
      <c r="P8" s="3"/>
      <c r="Q8" s="4" t="s">
        <v>26</v>
      </c>
      <c r="R8" s="4">
        <v>1782002409</v>
      </c>
    </row>
    <row r="9" spans="1:18" ht="15">
      <c r="A9" s="4">
        <v>5</v>
      </c>
      <c r="B9" s="4" t="s">
        <v>40</v>
      </c>
      <c r="C9" s="4" t="s">
        <v>41</v>
      </c>
      <c r="D9" s="4" t="s">
        <v>42</v>
      </c>
      <c r="E9" s="3"/>
      <c r="F9" s="5">
        <v>21339</v>
      </c>
      <c r="G9" s="4">
        <v>60</v>
      </c>
      <c r="H9" s="4" t="str">
        <f>TEXT(4819254755622,"0")</f>
        <v>4819254755622</v>
      </c>
      <c r="I9" s="4" t="s">
        <v>43</v>
      </c>
      <c r="J9" s="4">
        <v>4</v>
      </c>
      <c r="K9" s="4" t="s">
        <v>23</v>
      </c>
      <c r="L9" s="4" t="s">
        <v>24</v>
      </c>
      <c r="M9" s="3"/>
      <c r="N9" s="4">
        <v>885</v>
      </c>
      <c r="O9" s="4" t="s">
        <v>25</v>
      </c>
      <c r="P9" s="3"/>
      <c r="Q9" s="4" t="s">
        <v>26</v>
      </c>
      <c r="R9" s="4">
        <v>1720091337</v>
      </c>
    </row>
    <row r="10" spans="1:18" ht="15">
      <c r="A10" s="4">
        <v>6</v>
      </c>
      <c r="B10" s="4" t="s">
        <v>44</v>
      </c>
      <c r="C10" s="4" t="s">
        <v>45</v>
      </c>
      <c r="D10" s="4" t="s">
        <v>46</v>
      </c>
      <c r="E10" s="3"/>
      <c r="F10" s="5">
        <v>22770</v>
      </c>
      <c r="G10" s="4">
        <v>57</v>
      </c>
      <c r="H10" s="4" t="str">
        <f>TEXT(4819254749460,"0")</f>
        <v>4819254749460</v>
      </c>
      <c r="I10" s="4" t="s">
        <v>47</v>
      </c>
      <c r="J10" s="4">
        <v>1</v>
      </c>
      <c r="K10" s="4" t="s">
        <v>23</v>
      </c>
      <c r="L10" s="4" t="s">
        <v>24</v>
      </c>
      <c r="M10" s="3"/>
      <c r="N10" s="4">
        <v>50</v>
      </c>
      <c r="O10" s="4" t="s">
        <v>25</v>
      </c>
      <c r="P10" s="3"/>
      <c r="Q10" s="4" t="s">
        <v>31</v>
      </c>
      <c r="R10" s="4">
        <v>1763275731</v>
      </c>
    </row>
    <row r="11" spans="1:18" ht="15">
      <c r="A11" s="4">
        <v>7</v>
      </c>
      <c r="B11" s="4" t="s">
        <v>48</v>
      </c>
      <c r="C11" s="4" t="s">
        <v>49</v>
      </c>
      <c r="D11" s="4" t="s">
        <v>50</v>
      </c>
      <c r="E11" s="3"/>
      <c r="F11" s="5">
        <v>33788</v>
      </c>
      <c r="G11" s="4">
        <v>26</v>
      </c>
      <c r="H11" s="4" t="str">
        <f>TEXT(19924819254000200,"0")</f>
        <v>19924819254000200</v>
      </c>
      <c r="I11" s="4" t="s">
        <v>51</v>
      </c>
      <c r="J11" s="4">
        <v>1</v>
      </c>
      <c r="K11" s="4" t="s">
        <v>23</v>
      </c>
      <c r="L11" s="4" t="s">
        <v>24</v>
      </c>
      <c r="M11" s="3"/>
      <c r="N11" s="4">
        <v>619</v>
      </c>
      <c r="O11" s="4" t="s">
        <v>25</v>
      </c>
      <c r="P11" s="3"/>
      <c r="Q11" s="4" t="s">
        <v>26</v>
      </c>
      <c r="R11" s="3"/>
    </row>
    <row r="12" spans="1:18" ht="15">
      <c r="A12" s="4">
        <v>8</v>
      </c>
      <c r="B12" s="4" t="s">
        <v>52</v>
      </c>
      <c r="C12" s="4" t="s">
        <v>45</v>
      </c>
      <c r="D12" s="4" t="s">
        <v>53</v>
      </c>
      <c r="E12" s="3"/>
      <c r="F12" s="5">
        <v>23561</v>
      </c>
      <c r="G12" s="4">
        <v>54</v>
      </c>
      <c r="H12" s="4" t="str">
        <f>TEXT(4819254749503,"0")</f>
        <v>4819254749503</v>
      </c>
      <c r="I12" s="4" t="s">
        <v>47</v>
      </c>
      <c r="J12" s="4">
        <v>1</v>
      </c>
      <c r="K12" s="4" t="s">
        <v>23</v>
      </c>
      <c r="L12" s="4" t="s">
        <v>24</v>
      </c>
      <c r="M12" s="3"/>
      <c r="N12" s="4">
        <v>871</v>
      </c>
      <c r="O12" s="4" t="s">
        <v>25</v>
      </c>
      <c r="P12" s="3"/>
      <c r="Q12" s="4" t="s">
        <v>31</v>
      </c>
      <c r="R12" s="4">
        <v>1707602507</v>
      </c>
    </row>
    <row r="13" spans="1:18" ht="15">
      <c r="A13" s="4">
        <v>9</v>
      </c>
      <c r="B13" s="4" t="s">
        <v>54</v>
      </c>
      <c r="C13" s="4" t="s">
        <v>55</v>
      </c>
      <c r="D13" s="4" t="s">
        <v>56</v>
      </c>
      <c r="E13" s="3"/>
      <c r="F13" s="5">
        <v>17476</v>
      </c>
      <c r="G13" s="4">
        <v>71</v>
      </c>
      <c r="H13" s="4" t="str">
        <f>TEXT(4819254749410,"0")</f>
        <v>4819254749410</v>
      </c>
      <c r="I13" s="4" t="s">
        <v>57</v>
      </c>
      <c r="J13" s="4">
        <v>1</v>
      </c>
      <c r="K13" s="4" t="s">
        <v>23</v>
      </c>
      <c r="L13" s="4" t="s">
        <v>24</v>
      </c>
      <c r="M13" s="3"/>
      <c r="N13" s="4">
        <v>621</v>
      </c>
      <c r="O13" s="4" t="s">
        <v>25</v>
      </c>
      <c r="P13" s="3"/>
      <c r="Q13" s="4" t="s">
        <v>26</v>
      </c>
      <c r="R13" s="4">
        <v>1749609427</v>
      </c>
    </row>
    <row r="14" spans="1:18" ht="15">
      <c r="A14" s="4">
        <v>10</v>
      </c>
      <c r="B14" s="4" t="s">
        <v>58</v>
      </c>
      <c r="C14" s="4" t="s">
        <v>59</v>
      </c>
      <c r="D14" s="4" t="s">
        <v>60</v>
      </c>
      <c r="E14" s="3"/>
      <c r="F14" s="5">
        <v>34064</v>
      </c>
      <c r="G14" s="4">
        <v>26</v>
      </c>
      <c r="H14" s="4" t="str">
        <f>TEXT(4819254000122,"0")</f>
        <v>4819254000122</v>
      </c>
      <c r="I14" s="4" t="s">
        <v>61</v>
      </c>
      <c r="J14" s="4">
        <v>6</v>
      </c>
      <c r="K14" s="4" t="s">
        <v>23</v>
      </c>
      <c r="L14" s="4" t="s">
        <v>24</v>
      </c>
      <c r="M14" s="3"/>
      <c r="N14" s="4">
        <v>637</v>
      </c>
      <c r="O14" s="4" t="s">
        <v>25</v>
      </c>
      <c r="P14" s="3"/>
      <c r="Q14" s="4" t="s">
        <v>26</v>
      </c>
      <c r="R14" s="3"/>
    </row>
    <row r="15" spans="1:18" ht="15">
      <c r="A15" s="4">
        <v>11</v>
      </c>
      <c r="B15" s="4" t="s">
        <v>62</v>
      </c>
      <c r="C15" s="4" t="s">
        <v>63</v>
      </c>
      <c r="D15" s="4" t="s">
        <v>64</v>
      </c>
      <c r="E15" s="3"/>
      <c r="F15" s="5">
        <v>24504</v>
      </c>
      <c r="G15" s="4">
        <v>52</v>
      </c>
      <c r="H15" s="4" t="str">
        <f>TEXT(4819254749381,"0")</f>
        <v>4819254749381</v>
      </c>
      <c r="I15" s="4" t="s">
        <v>47</v>
      </c>
      <c r="J15" s="4">
        <v>1</v>
      </c>
      <c r="K15" s="4" t="s">
        <v>23</v>
      </c>
      <c r="L15" s="4" t="s">
        <v>24</v>
      </c>
      <c r="M15" s="3"/>
      <c r="N15" s="4">
        <v>620</v>
      </c>
      <c r="O15" s="4" t="s">
        <v>25</v>
      </c>
      <c r="P15" s="3"/>
      <c r="Q15" s="4" t="s">
        <v>31</v>
      </c>
      <c r="R15" s="4">
        <v>1724831300</v>
      </c>
    </row>
    <row r="16" spans="1:18" ht="15">
      <c r="A16" s="4">
        <v>12</v>
      </c>
      <c r="B16" s="4" t="s">
        <v>65</v>
      </c>
      <c r="C16" s="4" t="s">
        <v>66</v>
      </c>
      <c r="D16" s="4" t="s">
        <v>67</v>
      </c>
      <c r="E16" s="3"/>
      <c r="F16" s="5">
        <v>30848</v>
      </c>
      <c r="G16" s="4">
        <v>34</v>
      </c>
      <c r="H16" s="4" t="str">
        <f>TEXT(5817458143037,"0")</f>
        <v>5817458143037</v>
      </c>
      <c r="I16" s="4" t="s">
        <v>47</v>
      </c>
      <c r="J16" s="4">
        <v>1</v>
      </c>
      <c r="K16" s="4" t="s">
        <v>23</v>
      </c>
      <c r="L16" s="4" t="s">
        <v>24</v>
      </c>
      <c r="M16" s="3"/>
      <c r="N16" s="4">
        <v>876</v>
      </c>
      <c r="O16" s="4" t="s">
        <v>25</v>
      </c>
      <c r="P16" s="3"/>
      <c r="Q16" s="4" t="s">
        <v>31</v>
      </c>
      <c r="R16" s="4">
        <v>1745415979</v>
      </c>
    </row>
    <row r="17" spans="1:18" ht="15">
      <c r="A17" s="4">
        <v>13</v>
      </c>
      <c r="B17" s="4" t="s">
        <v>68</v>
      </c>
      <c r="C17" s="4" t="s">
        <v>69</v>
      </c>
      <c r="D17" s="4" t="s">
        <v>70</v>
      </c>
      <c r="E17" s="3"/>
      <c r="F17" s="5">
        <v>24627</v>
      </c>
      <c r="G17" s="4">
        <v>51</v>
      </c>
      <c r="H17" s="4" t="str">
        <f>TEXT(4819254749451,"0")</f>
        <v>4819254749451</v>
      </c>
      <c r="I17" s="4" t="s">
        <v>22</v>
      </c>
      <c r="J17" s="4">
        <v>1</v>
      </c>
      <c r="K17" s="4" t="s">
        <v>23</v>
      </c>
      <c r="L17" s="4" t="s">
        <v>24</v>
      </c>
      <c r="M17" s="3"/>
      <c r="N17" s="4">
        <v>623</v>
      </c>
      <c r="O17" s="4" t="s">
        <v>25</v>
      </c>
      <c r="P17" s="3"/>
      <c r="Q17" s="4" t="s">
        <v>31</v>
      </c>
      <c r="R17" s="4">
        <v>1724831300</v>
      </c>
    </row>
    <row r="18" spans="1:18" ht="15">
      <c r="A18" s="4">
        <v>14</v>
      </c>
      <c r="B18" s="4" t="s">
        <v>71</v>
      </c>
      <c r="C18" s="4" t="s">
        <v>72</v>
      </c>
      <c r="D18" s="4" t="s">
        <v>73</v>
      </c>
      <c r="E18" s="3"/>
      <c r="F18" s="5">
        <v>26332</v>
      </c>
      <c r="G18" s="4">
        <v>47</v>
      </c>
      <c r="H18" s="4" t="str">
        <f>TEXT(4819254755033,"0")</f>
        <v>4819254755033</v>
      </c>
      <c r="I18" s="4" t="s">
        <v>43</v>
      </c>
      <c r="J18" s="4">
        <v>4</v>
      </c>
      <c r="K18" s="4" t="s">
        <v>23</v>
      </c>
      <c r="L18" s="4" t="s">
        <v>24</v>
      </c>
      <c r="M18" s="3"/>
      <c r="N18" s="4">
        <v>44</v>
      </c>
      <c r="O18" s="4" t="s">
        <v>25</v>
      </c>
      <c r="P18" s="3"/>
      <c r="Q18" s="4" t="s">
        <v>26</v>
      </c>
      <c r="R18" s="4">
        <v>1763528224</v>
      </c>
    </row>
    <row r="19" spans="1:18" ht="15">
      <c r="A19" s="4">
        <v>15</v>
      </c>
      <c r="B19" s="4" t="s">
        <v>74</v>
      </c>
      <c r="C19" s="4" t="s">
        <v>66</v>
      </c>
      <c r="D19" s="4" t="s">
        <v>75</v>
      </c>
      <c r="E19" s="3"/>
      <c r="F19" s="5">
        <v>30122</v>
      </c>
      <c r="G19" s="4">
        <v>36</v>
      </c>
      <c r="H19" s="4" t="str">
        <f>TEXT(5817458143035,"0")</f>
        <v>5817458143035</v>
      </c>
      <c r="I19" s="4" t="s">
        <v>47</v>
      </c>
      <c r="J19" s="4">
        <v>1</v>
      </c>
      <c r="K19" s="4" t="s">
        <v>23</v>
      </c>
      <c r="L19" s="4" t="s">
        <v>24</v>
      </c>
      <c r="M19" s="3"/>
      <c r="N19" s="4">
        <v>154</v>
      </c>
      <c r="O19" s="4" t="s">
        <v>25</v>
      </c>
      <c r="P19" s="3"/>
      <c r="Q19" s="4" t="s">
        <v>26</v>
      </c>
      <c r="R19" s="4">
        <v>1758422771</v>
      </c>
    </row>
    <row r="20" spans="1:18" ht="15">
      <c r="A20" s="4">
        <v>16</v>
      </c>
      <c r="B20" s="4" t="s">
        <v>76</v>
      </c>
      <c r="C20" s="4" t="s">
        <v>77</v>
      </c>
      <c r="D20" s="4" t="s">
        <v>78</v>
      </c>
      <c r="E20" s="3"/>
      <c r="F20" s="5">
        <v>31945</v>
      </c>
      <c r="G20" s="4">
        <v>31</v>
      </c>
      <c r="H20" s="4" t="str">
        <f>TEXT(4819254750068,"0")</f>
        <v>4819254750068</v>
      </c>
      <c r="I20" s="4" t="s">
        <v>47</v>
      </c>
      <c r="J20" s="4">
        <v>1</v>
      </c>
      <c r="K20" s="4" t="s">
        <v>23</v>
      </c>
      <c r="L20" s="4" t="s">
        <v>24</v>
      </c>
      <c r="M20" s="3"/>
      <c r="N20" s="4">
        <v>618</v>
      </c>
      <c r="O20" s="4" t="s">
        <v>25</v>
      </c>
      <c r="P20" s="3"/>
      <c r="Q20" s="4" t="s">
        <v>26</v>
      </c>
      <c r="R20" s="4">
        <v>1778688370</v>
      </c>
    </row>
    <row r="21" spans="1:18" ht="15">
      <c r="A21" s="4">
        <v>17</v>
      </c>
      <c r="B21" s="4" t="s">
        <v>79</v>
      </c>
      <c r="C21" s="4" t="s">
        <v>80</v>
      </c>
      <c r="D21" s="4" t="s">
        <v>81</v>
      </c>
      <c r="E21" s="3"/>
      <c r="F21" s="5">
        <v>31232</v>
      </c>
      <c r="G21" s="4">
        <v>33</v>
      </c>
      <c r="H21" s="4" t="str">
        <f>TEXT(4819254754779,"0")</f>
        <v>4819254754779</v>
      </c>
      <c r="I21" s="4" t="s">
        <v>43</v>
      </c>
      <c r="J21" s="4">
        <v>4</v>
      </c>
      <c r="K21" s="4" t="s">
        <v>23</v>
      </c>
      <c r="L21" s="4" t="s">
        <v>24</v>
      </c>
      <c r="M21" s="3"/>
      <c r="N21" s="4">
        <v>217</v>
      </c>
      <c r="O21" s="4" t="s">
        <v>25</v>
      </c>
      <c r="P21" s="3"/>
      <c r="Q21" s="4" t="s">
        <v>26</v>
      </c>
      <c r="R21" s="4">
        <v>1740602335</v>
      </c>
    </row>
    <row r="22" spans="1:18" ht="15">
      <c r="A22" s="4">
        <v>18</v>
      </c>
      <c r="B22" s="4" t="s">
        <v>82</v>
      </c>
      <c r="C22" s="4" t="s">
        <v>83</v>
      </c>
      <c r="D22" s="4" t="s">
        <v>84</v>
      </c>
      <c r="E22" s="3"/>
      <c r="F22" s="5">
        <v>30018</v>
      </c>
      <c r="G22" s="4">
        <v>37</v>
      </c>
      <c r="H22" s="4" t="str">
        <f>TEXT(4819254755638,"0")</f>
        <v>4819254755638</v>
      </c>
      <c r="I22" s="4" t="s">
        <v>85</v>
      </c>
      <c r="J22" s="4">
        <v>4</v>
      </c>
      <c r="K22" s="4" t="s">
        <v>23</v>
      </c>
      <c r="L22" s="4" t="s">
        <v>24</v>
      </c>
      <c r="M22" s="3"/>
      <c r="N22" s="4">
        <v>218</v>
      </c>
      <c r="O22" s="4" t="s">
        <v>25</v>
      </c>
      <c r="P22" s="3"/>
      <c r="Q22" s="4" t="s">
        <v>26</v>
      </c>
      <c r="R22" s="4">
        <v>1733583613</v>
      </c>
    </row>
    <row r="23" spans="1:18" ht="15">
      <c r="A23" s="4">
        <v>19</v>
      </c>
      <c r="B23" s="4" t="s">
        <v>86</v>
      </c>
      <c r="C23" s="4" t="s">
        <v>87</v>
      </c>
      <c r="D23" s="4" t="s">
        <v>88</v>
      </c>
      <c r="E23" s="3"/>
      <c r="F23" s="5">
        <v>34853</v>
      </c>
      <c r="G23" s="4">
        <v>23</v>
      </c>
      <c r="H23" s="4" t="str">
        <f>TEXT(19954819254000900,"0")</f>
        <v>19954819254000900</v>
      </c>
      <c r="I23" s="4" t="s">
        <v>39</v>
      </c>
      <c r="J23" s="4">
        <v>2</v>
      </c>
      <c r="K23" s="4" t="s">
        <v>23</v>
      </c>
      <c r="L23" s="4" t="s">
        <v>24</v>
      </c>
      <c r="M23" s="3"/>
      <c r="N23" s="4">
        <v>625</v>
      </c>
      <c r="O23" s="4" t="s">
        <v>25</v>
      </c>
      <c r="P23" s="3"/>
      <c r="Q23" s="4" t="s">
        <v>26</v>
      </c>
      <c r="R23" s="3"/>
    </row>
    <row r="24" spans="1:18" ht="15">
      <c r="A24" s="4">
        <v>20</v>
      </c>
      <c r="B24" s="4" t="s">
        <v>89</v>
      </c>
      <c r="C24" s="4" t="s">
        <v>90</v>
      </c>
      <c r="D24" s="4" t="s">
        <v>91</v>
      </c>
      <c r="E24" s="3"/>
      <c r="F24" s="5">
        <v>21949</v>
      </c>
      <c r="G24" s="4">
        <v>59</v>
      </c>
      <c r="H24" s="4" t="str">
        <f>TEXT(4819254752915,"0")</f>
        <v>4819254752915</v>
      </c>
      <c r="I24" s="4" t="s">
        <v>92</v>
      </c>
      <c r="J24" s="4">
        <v>3</v>
      </c>
      <c r="K24" s="4" t="s">
        <v>23</v>
      </c>
      <c r="L24" s="4" t="s">
        <v>24</v>
      </c>
      <c r="M24" s="3"/>
      <c r="N24" s="4">
        <v>99</v>
      </c>
      <c r="O24" s="4" t="s">
        <v>25</v>
      </c>
      <c r="P24" s="3"/>
      <c r="Q24" s="4" t="s">
        <v>31</v>
      </c>
      <c r="R24" s="4">
        <v>1963648476</v>
      </c>
    </row>
    <row r="25" spans="1:18" ht="15">
      <c r="A25" s="4">
        <v>21</v>
      </c>
      <c r="B25" s="4" t="s">
        <v>93</v>
      </c>
      <c r="C25" s="4" t="s">
        <v>94</v>
      </c>
      <c r="D25" s="4" t="s">
        <v>95</v>
      </c>
      <c r="E25" s="3"/>
      <c r="F25" s="5">
        <v>15432</v>
      </c>
      <c r="G25" s="4">
        <v>77</v>
      </c>
      <c r="H25" s="4" t="str">
        <f>TEXT(4819254749390,"0")</f>
        <v>4819254749390</v>
      </c>
      <c r="I25" s="4" t="s">
        <v>57</v>
      </c>
      <c r="J25" s="4">
        <v>1</v>
      </c>
      <c r="K25" s="4" t="s">
        <v>23</v>
      </c>
      <c r="L25" s="4" t="s">
        <v>24</v>
      </c>
      <c r="M25" s="3"/>
      <c r="N25" s="4">
        <v>875</v>
      </c>
      <c r="O25" s="4" t="s">
        <v>25</v>
      </c>
      <c r="P25" s="3"/>
      <c r="Q25" s="4" t="s">
        <v>26</v>
      </c>
      <c r="R25" s="3"/>
    </row>
    <row r="26" spans="1:18" ht="15">
      <c r="A26" s="4">
        <v>22</v>
      </c>
      <c r="B26" s="4" t="s">
        <v>96</v>
      </c>
      <c r="C26" s="4" t="s">
        <v>97</v>
      </c>
      <c r="D26" s="4" t="s">
        <v>98</v>
      </c>
      <c r="E26" s="3"/>
      <c r="F26" s="5">
        <v>34092</v>
      </c>
      <c r="G26" s="4">
        <v>26</v>
      </c>
      <c r="H26" s="4" t="str">
        <f>TEXT(4819254000229,"0")</f>
        <v>4819254000229</v>
      </c>
      <c r="I26" s="4" t="s">
        <v>39</v>
      </c>
      <c r="J26" s="4">
        <v>3</v>
      </c>
      <c r="K26" s="4" t="s">
        <v>23</v>
      </c>
      <c r="L26" s="4" t="s">
        <v>24</v>
      </c>
      <c r="M26" s="3"/>
      <c r="N26" s="4">
        <v>629</v>
      </c>
      <c r="O26" s="4" t="s">
        <v>25</v>
      </c>
      <c r="P26" s="3"/>
      <c r="Q26" s="4" t="s">
        <v>26</v>
      </c>
      <c r="R26" s="3"/>
    </row>
    <row r="27" spans="1:18" ht="15">
      <c r="A27" s="4">
        <v>23</v>
      </c>
      <c r="B27" s="4" t="s">
        <v>99</v>
      </c>
      <c r="C27" s="4" t="s">
        <v>100</v>
      </c>
      <c r="D27" s="4" t="s">
        <v>101</v>
      </c>
      <c r="E27" s="3"/>
      <c r="F27" s="5">
        <v>20904</v>
      </c>
      <c r="G27" s="4">
        <v>62</v>
      </c>
      <c r="H27" s="4" t="str">
        <f>TEXT(4819254753553,"0")</f>
        <v>4819254753553</v>
      </c>
      <c r="I27" s="4" t="s">
        <v>39</v>
      </c>
      <c r="J27" s="4">
        <v>3</v>
      </c>
      <c r="K27" s="4" t="s">
        <v>23</v>
      </c>
      <c r="L27" s="4" t="s">
        <v>24</v>
      </c>
      <c r="M27" s="3"/>
      <c r="N27" s="4">
        <v>883</v>
      </c>
      <c r="O27" s="4" t="s">
        <v>25</v>
      </c>
      <c r="P27" s="3"/>
      <c r="Q27" s="4" t="s">
        <v>26</v>
      </c>
      <c r="R27" s="4">
        <v>1724831300</v>
      </c>
    </row>
    <row r="28" spans="1:18" ht="15">
      <c r="A28" s="4">
        <v>24</v>
      </c>
      <c r="B28" s="4" t="s">
        <v>102</v>
      </c>
      <c r="C28" s="4" t="s">
        <v>103</v>
      </c>
      <c r="D28" s="4" t="s">
        <v>104</v>
      </c>
      <c r="E28" s="3"/>
      <c r="F28" s="5">
        <v>38904</v>
      </c>
      <c r="G28" s="4">
        <v>12</v>
      </c>
      <c r="H28" s="4" t="str">
        <f>TEXT(20064819254102100,"0")</f>
        <v>20064819254102100</v>
      </c>
      <c r="I28" s="4" t="s">
        <v>39</v>
      </c>
      <c r="J28" s="4">
        <v>2</v>
      </c>
      <c r="K28" s="4" t="s">
        <v>23</v>
      </c>
      <c r="L28" s="4" t="s">
        <v>24</v>
      </c>
      <c r="M28" s="3"/>
      <c r="N28" s="4">
        <v>445</v>
      </c>
      <c r="O28" s="4" t="s">
        <v>25</v>
      </c>
      <c r="P28" s="3"/>
      <c r="Q28" s="4" t="s">
        <v>26</v>
      </c>
      <c r="R28" s="3"/>
    </row>
    <row r="29" spans="1:18" ht="15">
      <c r="A29" s="4">
        <v>25</v>
      </c>
      <c r="B29" s="4" t="s">
        <v>105</v>
      </c>
      <c r="C29" s="4" t="s">
        <v>106</v>
      </c>
      <c r="D29" s="4" t="s">
        <v>107</v>
      </c>
      <c r="E29" s="3"/>
      <c r="F29" s="5">
        <v>14960</v>
      </c>
      <c r="G29" s="4">
        <v>78</v>
      </c>
      <c r="H29" s="4" t="str">
        <f>TEXT(4819254750752,"0")</f>
        <v>4819254750752</v>
      </c>
      <c r="I29" s="4" t="s">
        <v>108</v>
      </c>
      <c r="J29" s="4">
        <v>4</v>
      </c>
      <c r="K29" s="4" t="s">
        <v>23</v>
      </c>
      <c r="L29" s="4" t="s">
        <v>24</v>
      </c>
      <c r="M29" s="3"/>
      <c r="N29" s="4">
        <v>279</v>
      </c>
      <c r="O29" s="4" t="s">
        <v>25</v>
      </c>
      <c r="P29" s="3"/>
      <c r="Q29" s="4" t="s">
        <v>26</v>
      </c>
      <c r="R29" s="4">
        <v>1775357584</v>
      </c>
    </row>
    <row r="30" spans="1:18" ht="15">
      <c r="A30" s="4">
        <v>26</v>
      </c>
      <c r="B30" s="4" t="s">
        <v>73</v>
      </c>
      <c r="C30" s="4" t="s">
        <v>109</v>
      </c>
      <c r="D30" s="4" t="s">
        <v>110</v>
      </c>
      <c r="E30" s="3"/>
      <c r="F30" s="5">
        <v>26853</v>
      </c>
      <c r="G30" s="4">
        <v>45</v>
      </c>
      <c r="H30" s="4" t="str">
        <f>TEXT(4819254755773,"0")</f>
        <v>4819254755773</v>
      </c>
      <c r="I30" s="4" t="s">
        <v>108</v>
      </c>
      <c r="J30" s="4">
        <v>4</v>
      </c>
      <c r="K30" s="4" t="s">
        <v>23</v>
      </c>
      <c r="L30" s="4" t="s">
        <v>24</v>
      </c>
      <c r="M30" s="3"/>
      <c r="N30" s="4">
        <v>98</v>
      </c>
      <c r="O30" s="4" t="s">
        <v>25</v>
      </c>
      <c r="P30" s="3"/>
      <c r="Q30" s="4" t="s">
        <v>26</v>
      </c>
      <c r="R30" s="4">
        <v>1760745233</v>
      </c>
    </row>
    <row r="31" spans="1:18" ht="15">
      <c r="A31" s="4">
        <v>27</v>
      </c>
      <c r="B31" s="4" t="s">
        <v>111</v>
      </c>
      <c r="C31" s="4" t="s">
        <v>112</v>
      </c>
      <c r="D31" s="4" t="s">
        <v>113</v>
      </c>
      <c r="E31" s="3"/>
      <c r="F31" s="5">
        <v>25580</v>
      </c>
      <c r="G31" s="4">
        <v>49</v>
      </c>
      <c r="H31" s="4" t="str">
        <f>TEXT(4819254750574,"0")</f>
        <v>4819254750574</v>
      </c>
      <c r="I31" s="4" t="s">
        <v>47</v>
      </c>
      <c r="J31" s="4">
        <v>1</v>
      </c>
      <c r="K31" s="4" t="s">
        <v>23</v>
      </c>
      <c r="L31" s="4" t="s">
        <v>24</v>
      </c>
      <c r="M31" s="3"/>
      <c r="N31" s="4">
        <v>42</v>
      </c>
      <c r="O31" s="4" t="s">
        <v>25</v>
      </c>
      <c r="P31" s="3"/>
      <c r="Q31" s="4" t="s">
        <v>26</v>
      </c>
      <c r="R31" s="4">
        <v>1775357584</v>
      </c>
    </row>
    <row r="32" spans="1:18" ht="15">
      <c r="A32" s="4">
        <v>28</v>
      </c>
      <c r="B32" s="4" t="s">
        <v>114</v>
      </c>
      <c r="C32" s="4" t="s">
        <v>115</v>
      </c>
      <c r="D32" s="4" t="s">
        <v>116</v>
      </c>
      <c r="E32" s="3"/>
      <c r="F32" s="5">
        <v>25824</v>
      </c>
      <c r="G32" s="4">
        <v>48</v>
      </c>
      <c r="H32" s="4" t="str">
        <f>TEXT(4819254753318,"0")</f>
        <v>4819254753318</v>
      </c>
      <c r="I32" s="4" t="s">
        <v>39</v>
      </c>
      <c r="J32" s="4">
        <v>3</v>
      </c>
      <c r="K32" s="4" t="s">
        <v>23</v>
      </c>
      <c r="L32" s="4" t="s">
        <v>24</v>
      </c>
      <c r="M32" s="3"/>
      <c r="N32" s="4">
        <v>97</v>
      </c>
      <c r="O32" s="4" t="s">
        <v>25</v>
      </c>
      <c r="P32" s="3"/>
      <c r="Q32" s="4" t="s">
        <v>31</v>
      </c>
      <c r="R32" s="4">
        <v>1754053783</v>
      </c>
    </row>
    <row r="33" spans="1:18" ht="15">
      <c r="A33" s="4">
        <v>29</v>
      </c>
      <c r="B33" s="4" t="s">
        <v>117</v>
      </c>
      <c r="C33" s="4" t="s">
        <v>118</v>
      </c>
      <c r="D33" s="4" t="s">
        <v>119</v>
      </c>
      <c r="E33" s="3"/>
      <c r="F33" s="5">
        <v>22355</v>
      </c>
      <c r="G33" s="4">
        <v>58</v>
      </c>
      <c r="H33" s="4" t="str">
        <f>TEXT(4819254751102,"0")</f>
        <v>4819254751102</v>
      </c>
      <c r="I33" s="4" t="s">
        <v>39</v>
      </c>
      <c r="J33" s="4">
        <v>2</v>
      </c>
      <c r="K33" s="4" t="s">
        <v>23</v>
      </c>
      <c r="L33" s="4" t="s">
        <v>24</v>
      </c>
      <c r="M33" s="3"/>
      <c r="N33" s="4">
        <v>46</v>
      </c>
      <c r="O33" s="4" t="s">
        <v>25</v>
      </c>
      <c r="P33" s="3"/>
      <c r="Q33" s="4" t="s">
        <v>26</v>
      </c>
      <c r="R33" s="4">
        <v>1993848090</v>
      </c>
    </row>
    <row r="34" spans="1:18" ht="15">
      <c r="A34" s="4">
        <v>30</v>
      </c>
      <c r="B34" s="4" t="s">
        <v>120</v>
      </c>
      <c r="C34" s="4" t="s">
        <v>121</v>
      </c>
      <c r="D34" s="4" t="s">
        <v>122</v>
      </c>
      <c r="E34" s="3"/>
      <c r="F34" s="5">
        <v>30650</v>
      </c>
      <c r="G34" s="4">
        <v>35</v>
      </c>
      <c r="H34" s="4" t="str">
        <f>TEXT(4819254752387,"0")</f>
        <v>4819254752387</v>
      </c>
      <c r="I34" s="4" t="s">
        <v>39</v>
      </c>
      <c r="J34" s="4">
        <v>2</v>
      </c>
      <c r="K34" s="4" t="s">
        <v>23</v>
      </c>
      <c r="L34" s="4" t="s">
        <v>24</v>
      </c>
      <c r="M34" s="3"/>
      <c r="N34" s="4">
        <v>283</v>
      </c>
      <c r="O34" s="4" t="s">
        <v>25</v>
      </c>
      <c r="P34" s="3"/>
      <c r="Q34" s="4" t="s">
        <v>26</v>
      </c>
      <c r="R34" s="4">
        <v>1713545631</v>
      </c>
    </row>
    <row r="35" spans="1:18" ht="15">
      <c r="A35" s="4">
        <v>31</v>
      </c>
      <c r="B35" s="4" t="s">
        <v>123</v>
      </c>
      <c r="C35" s="4" t="s">
        <v>124</v>
      </c>
      <c r="D35" s="4" t="s">
        <v>125</v>
      </c>
      <c r="E35" s="3"/>
      <c r="F35" s="5">
        <v>36161</v>
      </c>
      <c r="G35" s="4">
        <v>20</v>
      </c>
      <c r="H35" s="4" t="str">
        <f>TEXT(19994819254004400,"0")</f>
        <v>19994819254004400</v>
      </c>
      <c r="I35" s="4" t="s">
        <v>39</v>
      </c>
      <c r="J35" s="4">
        <v>2</v>
      </c>
      <c r="K35" s="4" t="s">
        <v>23</v>
      </c>
      <c r="L35" s="4" t="s">
        <v>24</v>
      </c>
      <c r="M35" s="3"/>
      <c r="N35" s="4">
        <v>159</v>
      </c>
      <c r="O35" s="4" t="s">
        <v>25</v>
      </c>
      <c r="P35" s="3"/>
      <c r="Q35" s="4" t="s">
        <v>31</v>
      </c>
      <c r="R35" s="3"/>
    </row>
    <row r="36" spans="1:18" ht="15">
      <c r="A36" s="4">
        <v>32</v>
      </c>
      <c r="B36" s="4" t="s">
        <v>126</v>
      </c>
      <c r="C36" s="4" t="s">
        <v>127</v>
      </c>
      <c r="D36" s="4" t="s">
        <v>128</v>
      </c>
      <c r="E36" s="3"/>
      <c r="F36" s="5">
        <v>20904</v>
      </c>
      <c r="G36" s="4">
        <v>62</v>
      </c>
      <c r="H36" s="4" t="str">
        <f>TEXT(4819254749987,"0")</f>
        <v>4819254749987</v>
      </c>
      <c r="I36" s="4" t="s">
        <v>129</v>
      </c>
      <c r="J36" s="4">
        <v>1</v>
      </c>
      <c r="K36" s="4" t="s">
        <v>23</v>
      </c>
      <c r="L36" s="4" t="s">
        <v>24</v>
      </c>
      <c r="M36" s="3"/>
      <c r="N36" s="4">
        <v>91</v>
      </c>
      <c r="O36" s="4" t="s">
        <v>25</v>
      </c>
      <c r="P36" s="3"/>
      <c r="Q36" s="4" t="s">
        <v>31</v>
      </c>
      <c r="R36" s="4">
        <v>1740017075</v>
      </c>
    </row>
    <row r="37" spans="1:18" ht="15">
      <c r="A37" s="4">
        <v>33</v>
      </c>
      <c r="B37" s="4" t="s">
        <v>54</v>
      </c>
      <c r="C37" s="4" t="s">
        <v>130</v>
      </c>
      <c r="D37" s="4" t="s">
        <v>131</v>
      </c>
      <c r="E37" s="3"/>
      <c r="F37" s="5">
        <v>25669</v>
      </c>
      <c r="G37" s="4">
        <v>49</v>
      </c>
      <c r="H37" s="4" t="str">
        <f>TEXT(4819254749952,"0")</f>
        <v>4819254749952</v>
      </c>
      <c r="I37" s="4" t="s">
        <v>129</v>
      </c>
      <c r="J37" s="4">
        <v>1</v>
      </c>
      <c r="K37" s="4" t="s">
        <v>23</v>
      </c>
      <c r="L37" s="4" t="s">
        <v>24</v>
      </c>
      <c r="M37" s="3"/>
      <c r="N37" s="4">
        <v>616</v>
      </c>
      <c r="O37" s="4" t="s">
        <v>25</v>
      </c>
      <c r="P37" s="3"/>
      <c r="Q37" s="4" t="s">
        <v>26</v>
      </c>
      <c r="R37" s="4">
        <v>1764730001</v>
      </c>
    </row>
    <row r="38" spans="1:18" ht="15">
      <c r="A38" s="4">
        <v>34</v>
      </c>
      <c r="B38" s="4" t="s">
        <v>132</v>
      </c>
      <c r="C38" s="4" t="s">
        <v>133</v>
      </c>
      <c r="D38" s="4" t="s">
        <v>134</v>
      </c>
      <c r="E38" s="3"/>
      <c r="F38" s="5">
        <v>33970</v>
      </c>
      <c r="G38" s="4">
        <v>26</v>
      </c>
      <c r="H38" s="4" t="str">
        <f>TEXT(19934819254102100,"0")</f>
        <v>19934819254102100</v>
      </c>
      <c r="I38" s="4" t="s">
        <v>135</v>
      </c>
      <c r="J38" s="4">
        <v>5</v>
      </c>
      <c r="K38" s="4" t="s">
        <v>23</v>
      </c>
      <c r="L38" s="4" t="s">
        <v>24</v>
      </c>
      <c r="M38" s="3"/>
      <c r="N38" s="4">
        <v>887</v>
      </c>
      <c r="O38" s="4" t="s">
        <v>25</v>
      </c>
      <c r="P38" s="3"/>
      <c r="Q38" s="4" t="s">
        <v>26</v>
      </c>
      <c r="R38" s="3"/>
    </row>
    <row r="39" spans="1:18" ht="15">
      <c r="A39" s="4">
        <v>35</v>
      </c>
      <c r="B39" s="4" t="s">
        <v>136</v>
      </c>
      <c r="C39" s="4" t="s">
        <v>137</v>
      </c>
      <c r="D39" s="4" t="s">
        <v>138</v>
      </c>
      <c r="E39" s="3"/>
      <c r="F39" s="5">
        <v>28659</v>
      </c>
      <c r="G39" s="4">
        <v>40</v>
      </c>
      <c r="H39" s="4" t="str">
        <f>TEXT(4819254756243,"0")</f>
        <v>4819254756243</v>
      </c>
      <c r="I39" s="4" t="s">
        <v>139</v>
      </c>
      <c r="J39" s="4">
        <v>5</v>
      </c>
      <c r="K39" s="4" t="s">
        <v>23</v>
      </c>
      <c r="L39" s="4" t="s">
        <v>24</v>
      </c>
      <c r="M39" s="3"/>
      <c r="N39" s="4">
        <v>886</v>
      </c>
      <c r="O39" s="4" t="s">
        <v>25</v>
      </c>
      <c r="P39" s="3"/>
      <c r="Q39" s="4" t="s">
        <v>26</v>
      </c>
      <c r="R39" s="4">
        <v>1768118098</v>
      </c>
    </row>
    <row r="40" spans="1:18" ht="15">
      <c r="A40" s="4">
        <v>36</v>
      </c>
      <c r="B40" s="4" t="s">
        <v>140</v>
      </c>
      <c r="C40" s="4" t="s">
        <v>141</v>
      </c>
      <c r="D40" s="4" t="s">
        <v>142</v>
      </c>
      <c r="E40" s="3"/>
      <c r="F40" s="5">
        <v>21003</v>
      </c>
      <c r="G40" s="4">
        <v>61</v>
      </c>
      <c r="H40" s="4" t="str">
        <f>TEXT(4819254753927,"0")</f>
        <v>4819254753927</v>
      </c>
      <c r="I40" s="4" t="s">
        <v>39</v>
      </c>
      <c r="J40" s="4">
        <v>3</v>
      </c>
      <c r="K40" s="4" t="s">
        <v>23</v>
      </c>
      <c r="L40" s="4" t="s">
        <v>24</v>
      </c>
      <c r="M40" s="3"/>
      <c r="N40" s="4">
        <v>47</v>
      </c>
      <c r="O40" s="4" t="s">
        <v>25</v>
      </c>
      <c r="P40" s="3"/>
      <c r="Q40" s="4" t="s">
        <v>26</v>
      </c>
      <c r="R40" s="4">
        <v>1748701699</v>
      </c>
    </row>
    <row r="41" spans="1:18" ht="15">
      <c r="A41" s="4">
        <v>37</v>
      </c>
      <c r="B41" s="4" t="s">
        <v>143</v>
      </c>
      <c r="C41" s="4" t="s">
        <v>144</v>
      </c>
      <c r="D41" s="4" t="s">
        <v>145</v>
      </c>
      <c r="E41" s="3"/>
      <c r="F41" s="5">
        <v>37742</v>
      </c>
      <c r="G41" s="4">
        <v>16</v>
      </c>
      <c r="H41" s="4" t="str">
        <f>TEXT(20034819254019000,"0")</f>
        <v>20034819254019000</v>
      </c>
      <c r="I41" s="4" t="s">
        <v>39</v>
      </c>
      <c r="J41" s="4">
        <v>2</v>
      </c>
      <c r="K41" s="4" t="s">
        <v>23</v>
      </c>
      <c r="L41" s="4" t="s">
        <v>24</v>
      </c>
      <c r="M41" s="3"/>
      <c r="N41" s="4">
        <v>628</v>
      </c>
      <c r="O41" s="4" t="s">
        <v>25</v>
      </c>
      <c r="P41" s="3"/>
      <c r="Q41" s="4" t="s">
        <v>26</v>
      </c>
      <c r="R41" s="3"/>
    </row>
    <row r="42" spans="1:18" ht="15">
      <c r="A42" s="4">
        <v>38</v>
      </c>
      <c r="B42" s="4" t="s">
        <v>146</v>
      </c>
      <c r="C42" s="4" t="s">
        <v>147</v>
      </c>
      <c r="D42" s="4" t="s">
        <v>148</v>
      </c>
      <c r="E42" s="3"/>
      <c r="F42" s="5">
        <v>27129</v>
      </c>
      <c r="G42" s="4">
        <v>45</v>
      </c>
      <c r="H42" s="4" t="str">
        <f>TEXT(4819254750174,"0")</f>
        <v>4819254750174</v>
      </c>
      <c r="I42" s="4" t="s">
        <v>47</v>
      </c>
      <c r="J42" s="4">
        <v>1</v>
      </c>
      <c r="K42" s="4" t="s">
        <v>23</v>
      </c>
      <c r="L42" s="4" t="s">
        <v>24</v>
      </c>
      <c r="M42" s="3"/>
      <c r="N42" s="4">
        <v>48</v>
      </c>
      <c r="O42" s="4" t="s">
        <v>25</v>
      </c>
      <c r="P42" s="3"/>
      <c r="Q42" s="4" t="s">
        <v>26</v>
      </c>
      <c r="R42" s="4">
        <v>1714992591</v>
      </c>
    </row>
    <row r="43" spans="1:18" ht="15">
      <c r="A43" s="4">
        <v>39</v>
      </c>
      <c r="B43" s="4" t="s">
        <v>149</v>
      </c>
      <c r="C43" s="4" t="s">
        <v>150</v>
      </c>
      <c r="D43" s="4" t="s">
        <v>151</v>
      </c>
      <c r="E43" s="3"/>
      <c r="F43" s="5">
        <v>21796</v>
      </c>
      <c r="G43" s="4">
        <v>59</v>
      </c>
      <c r="H43" s="4" t="str">
        <f>TEXT(4819254754167,"0")</f>
        <v>4819254754167</v>
      </c>
      <c r="I43" s="4" t="s">
        <v>108</v>
      </c>
      <c r="J43" s="4">
        <v>4</v>
      </c>
      <c r="K43" s="4" t="s">
        <v>23</v>
      </c>
      <c r="L43" s="4" t="s">
        <v>24</v>
      </c>
      <c r="M43" s="3"/>
      <c r="N43" s="4">
        <v>43</v>
      </c>
      <c r="O43" s="4" t="s">
        <v>25</v>
      </c>
      <c r="P43" s="3"/>
      <c r="Q43" s="4" t="s">
        <v>26</v>
      </c>
      <c r="R43" s="4">
        <v>1916013441</v>
      </c>
    </row>
    <row r="44" spans="1:18" ht="15">
      <c r="A44" s="4">
        <v>40</v>
      </c>
      <c r="B44" s="4" t="s">
        <v>152</v>
      </c>
      <c r="C44" s="4" t="s">
        <v>153</v>
      </c>
      <c r="D44" s="4" t="s">
        <v>154</v>
      </c>
      <c r="E44" s="3"/>
      <c r="F44" s="5">
        <v>25647</v>
      </c>
      <c r="G44" s="4">
        <v>49</v>
      </c>
      <c r="H44" s="4" t="str">
        <f>TEXT(4819254756392,"0")</f>
        <v>4819254756392</v>
      </c>
      <c r="I44" s="4" t="s">
        <v>155</v>
      </c>
      <c r="J44" s="4">
        <v>5</v>
      </c>
      <c r="K44" s="4" t="s">
        <v>23</v>
      </c>
      <c r="L44" s="4" t="s">
        <v>24</v>
      </c>
      <c r="M44" s="3"/>
      <c r="N44" s="4">
        <v>888</v>
      </c>
      <c r="O44" s="4" t="s">
        <v>25</v>
      </c>
      <c r="P44" s="3"/>
      <c r="Q44" s="4" t="s">
        <v>31</v>
      </c>
      <c r="R44" s="4">
        <v>1725834994</v>
      </c>
    </row>
    <row r="45" spans="1:18" ht="15">
      <c r="A45" s="4">
        <v>41</v>
      </c>
      <c r="B45" s="4" t="s">
        <v>156</v>
      </c>
      <c r="C45" s="4" t="s">
        <v>157</v>
      </c>
      <c r="D45" s="4" t="s">
        <v>158</v>
      </c>
      <c r="E45" s="3"/>
      <c r="F45" s="5">
        <v>31062</v>
      </c>
      <c r="G45" s="4">
        <v>34</v>
      </c>
      <c r="H45" s="4" t="str">
        <f>TEXT(4819254756255,"0")</f>
        <v>4819254756255</v>
      </c>
      <c r="I45" s="4" t="s">
        <v>159</v>
      </c>
      <c r="J45" s="4">
        <v>5</v>
      </c>
      <c r="K45" s="4" t="s">
        <v>23</v>
      </c>
      <c r="L45" s="4" t="s">
        <v>24</v>
      </c>
      <c r="M45" s="3"/>
      <c r="N45" s="4">
        <v>634</v>
      </c>
      <c r="O45" s="4" t="s">
        <v>25</v>
      </c>
      <c r="P45" s="3"/>
      <c r="Q45" s="4" t="s">
        <v>26</v>
      </c>
      <c r="R45" s="4">
        <v>1734020433</v>
      </c>
    </row>
    <row r="46" spans="1:18" ht="15">
      <c r="A46" s="4">
        <v>42</v>
      </c>
      <c r="B46" s="4" t="s">
        <v>160</v>
      </c>
      <c r="C46" s="4" t="s">
        <v>161</v>
      </c>
      <c r="D46" s="4" t="s">
        <v>162</v>
      </c>
      <c r="E46" s="3"/>
      <c r="F46" s="5">
        <v>27093</v>
      </c>
      <c r="G46" s="4">
        <v>45</v>
      </c>
      <c r="H46" s="4" t="str">
        <f>TEXT(19744819254007900,"0")</f>
        <v>19744819254007900</v>
      </c>
      <c r="I46" s="4" t="s">
        <v>139</v>
      </c>
      <c r="J46" s="4">
        <v>5</v>
      </c>
      <c r="K46" s="4" t="s">
        <v>23</v>
      </c>
      <c r="L46" s="4" t="s">
        <v>24</v>
      </c>
      <c r="M46" s="3"/>
      <c r="N46" s="4">
        <v>633</v>
      </c>
      <c r="O46" s="4" t="s">
        <v>163</v>
      </c>
      <c r="P46" s="3"/>
      <c r="Q46" s="4" t="s">
        <v>26</v>
      </c>
      <c r="R46" s="3"/>
    </row>
    <row r="47" spans="1:18" ht="15">
      <c r="A47" s="4">
        <v>43</v>
      </c>
      <c r="B47" s="4" t="s">
        <v>124</v>
      </c>
      <c r="C47" s="4" t="s">
        <v>164</v>
      </c>
      <c r="D47" s="4" t="s">
        <v>165</v>
      </c>
      <c r="E47" s="3"/>
      <c r="F47" s="5">
        <v>32431</v>
      </c>
      <c r="G47" s="4">
        <v>30</v>
      </c>
      <c r="H47" s="4" t="str">
        <f>TEXT(4819254751008,"0")</f>
        <v>4819254751008</v>
      </c>
      <c r="I47" s="4" t="s">
        <v>129</v>
      </c>
      <c r="J47" s="4">
        <v>1</v>
      </c>
      <c r="K47" s="4" t="s">
        <v>23</v>
      </c>
      <c r="L47" s="4" t="s">
        <v>24</v>
      </c>
      <c r="M47" s="3"/>
      <c r="N47" s="4">
        <v>438</v>
      </c>
      <c r="O47" s="4" t="s">
        <v>25</v>
      </c>
      <c r="P47" s="3"/>
      <c r="Q47" s="4" t="s">
        <v>31</v>
      </c>
      <c r="R47" s="4">
        <v>1710555918</v>
      </c>
    </row>
    <row r="48" spans="1:18" ht="15">
      <c r="A48" s="4">
        <v>44</v>
      </c>
      <c r="B48" s="4" t="s">
        <v>166</v>
      </c>
      <c r="C48" s="4" t="s">
        <v>167</v>
      </c>
      <c r="D48" s="4" t="s">
        <v>168</v>
      </c>
      <c r="E48" s="3"/>
      <c r="F48" s="5">
        <v>37613</v>
      </c>
      <c r="G48" s="4">
        <v>16</v>
      </c>
      <c r="H48" s="4" t="str">
        <f>TEXT(20024819254022600,"0")</f>
        <v>20024819254022600</v>
      </c>
      <c r="I48" s="4" t="s">
        <v>39</v>
      </c>
      <c r="J48" s="4">
        <v>2</v>
      </c>
      <c r="K48" s="4" t="s">
        <v>23</v>
      </c>
      <c r="L48" s="4" t="s">
        <v>24</v>
      </c>
      <c r="M48" s="3"/>
      <c r="N48" s="4">
        <v>626</v>
      </c>
      <c r="O48" s="4" t="s">
        <v>25</v>
      </c>
      <c r="P48" s="3"/>
      <c r="Q48" s="4" t="s">
        <v>26</v>
      </c>
      <c r="R48" s="3"/>
    </row>
    <row r="49" spans="1:18" ht="15">
      <c r="A49" s="4">
        <v>45</v>
      </c>
      <c r="B49" s="4" t="s">
        <v>169</v>
      </c>
      <c r="C49" s="4" t="s">
        <v>170</v>
      </c>
      <c r="D49" s="4" t="s">
        <v>171</v>
      </c>
      <c r="E49" s="3"/>
      <c r="F49" s="5">
        <v>17597</v>
      </c>
      <c r="G49" s="4">
        <v>71</v>
      </c>
      <c r="H49" s="4" t="str">
        <f>TEXT(4819254753969,"0")</f>
        <v>4819254753969</v>
      </c>
      <c r="I49" s="4" t="s">
        <v>39</v>
      </c>
      <c r="J49" s="4">
        <v>3</v>
      </c>
      <c r="K49" s="4" t="s">
        <v>23</v>
      </c>
      <c r="L49" s="4" t="s">
        <v>24</v>
      </c>
      <c r="M49" s="3"/>
      <c r="N49" s="4">
        <v>45</v>
      </c>
      <c r="O49" s="4" t="s">
        <v>25</v>
      </c>
      <c r="P49" s="3"/>
      <c r="Q49" s="4" t="s">
        <v>31</v>
      </c>
      <c r="R49" s="4">
        <v>1728590120</v>
      </c>
    </row>
    <row r="50" spans="1:18" ht="15">
      <c r="A50" s="4">
        <v>46</v>
      </c>
      <c r="B50" s="4" t="s">
        <v>172</v>
      </c>
      <c r="C50" s="4" t="s">
        <v>173</v>
      </c>
      <c r="D50" s="4" t="s">
        <v>174</v>
      </c>
      <c r="E50" s="3"/>
      <c r="F50" s="5">
        <v>28592</v>
      </c>
      <c r="G50" s="4">
        <v>41</v>
      </c>
      <c r="H50" s="4" t="str">
        <f>TEXT(4819254752077,"0")</f>
        <v>4819254752077</v>
      </c>
      <c r="I50" s="4" t="s">
        <v>39</v>
      </c>
      <c r="J50" s="4">
        <v>2</v>
      </c>
      <c r="K50" s="4" t="s">
        <v>23</v>
      </c>
      <c r="L50" s="4" t="s">
        <v>24</v>
      </c>
      <c r="M50" s="3"/>
      <c r="N50" s="4">
        <v>627</v>
      </c>
      <c r="O50" s="4" t="s">
        <v>25</v>
      </c>
      <c r="P50" s="3"/>
      <c r="Q50" s="4" t="s">
        <v>26</v>
      </c>
      <c r="R50" s="4">
        <v>1758190802</v>
      </c>
    </row>
    <row r="51" spans="1:18" ht="15">
      <c r="A51" s="4">
        <v>47</v>
      </c>
      <c r="B51" s="4" t="s">
        <v>175</v>
      </c>
      <c r="C51" s="4" t="s">
        <v>176</v>
      </c>
      <c r="D51" s="4" t="s">
        <v>177</v>
      </c>
      <c r="E51" s="3"/>
      <c r="F51" s="5">
        <v>37987</v>
      </c>
      <c r="G51" s="4">
        <v>15</v>
      </c>
      <c r="H51" s="4" t="str">
        <f>TEXT(20044819254102300,"0")</f>
        <v>20044819254102300</v>
      </c>
      <c r="I51" s="4" t="s">
        <v>129</v>
      </c>
      <c r="J51" s="4">
        <v>1</v>
      </c>
      <c r="K51" s="4" t="s">
        <v>23</v>
      </c>
      <c r="L51" s="4" t="s">
        <v>24</v>
      </c>
      <c r="M51" s="3"/>
      <c r="N51" s="4">
        <v>654</v>
      </c>
      <c r="O51" s="4" t="s">
        <v>25</v>
      </c>
      <c r="P51" s="3"/>
      <c r="Q51" s="4" t="s">
        <v>26</v>
      </c>
      <c r="R51" s="3"/>
    </row>
    <row r="52" spans="1:18" ht="15">
      <c r="A52" s="4">
        <v>48</v>
      </c>
      <c r="B52" s="4" t="s">
        <v>178</v>
      </c>
      <c r="C52" s="4" t="s">
        <v>179</v>
      </c>
      <c r="D52" s="4" t="s">
        <v>180</v>
      </c>
      <c r="E52" s="3"/>
      <c r="F52" s="5">
        <v>25691</v>
      </c>
      <c r="G52" s="4">
        <v>49</v>
      </c>
      <c r="H52" s="4" t="str">
        <f>TEXT(4819254756360,"0")</f>
        <v>4819254756360</v>
      </c>
      <c r="I52" s="4" t="s">
        <v>155</v>
      </c>
      <c r="J52" s="4">
        <v>5</v>
      </c>
      <c r="K52" s="4" t="s">
        <v>23</v>
      </c>
      <c r="L52" s="4" t="s">
        <v>24</v>
      </c>
      <c r="M52" s="3"/>
      <c r="N52" s="4">
        <v>158</v>
      </c>
      <c r="O52" s="4" t="s">
        <v>25</v>
      </c>
      <c r="P52" s="3"/>
      <c r="Q52" s="4" t="s">
        <v>26</v>
      </c>
      <c r="R52" s="4">
        <v>1724379361</v>
      </c>
    </row>
    <row r="53" spans="1:18" ht="15">
      <c r="A53" s="4">
        <v>49</v>
      </c>
      <c r="B53" s="4" t="s">
        <v>181</v>
      </c>
      <c r="C53" s="4" t="s">
        <v>182</v>
      </c>
      <c r="D53" s="4" t="s">
        <v>183</v>
      </c>
      <c r="E53" s="3"/>
      <c r="F53" s="5">
        <v>38445</v>
      </c>
      <c r="G53" s="4">
        <v>14</v>
      </c>
      <c r="H53" s="4" t="str">
        <f>TEXT(2005481254018540,"0")</f>
        <v>2005481254018540</v>
      </c>
      <c r="I53" s="4" t="s">
        <v>184</v>
      </c>
      <c r="J53" s="4">
        <v>6</v>
      </c>
      <c r="K53" s="4" t="s">
        <v>23</v>
      </c>
      <c r="L53" s="4" t="s">
        <v>24</v>
      </c>
      <c r="M53" s="3"/>
      <c r="N53" s="4">
        <v>636</v>
      </c>
      <c r="O53" s="4" t="s">
        <v>25</v>
      </c>
      <c r="P53" s="3"/>
      <c r="Q53" s="4" t="s">
        <v>26</v>
      </c>
      <c r="R53" s="3"/>
    </row>
    <row r="54" spans="1:18" ht="15">
      <c r="A54" s="4">
        <v>50</v>
      </c>
      <c r="B54" s="4" t="s">
        <v>185</v>
      </c>
      <c r="C54" s="4" t="s">
        <v>186</v>
      </c>
      <c r="D54" s="4" t="s">
        <v>187</v>
      </c>
      <c r="E54" s="3"/>
      <c r="F54" s="5">
        <v>33613</v>
      </c>
      <c r="G54" s="4">
        <v>27</v>
      </c>
      <c r="H54" s="4" t="str">
        <f>TEXT(4819254000175,"0")</f>
        <v>4819254000175</v>
      </c>
      <c r="I54" s="4" t="s">
        <v>57</v>
      </c>
      <c r="J54" s="4">
        <v>1</v>
      </c>
      <c r="K54" s="4" t="s">
        <v>23</v>
      </c>
      <c r="L54" s="4" t="s">
        <v>24</v>
      </c>
      <c r="M54" s="3"/>
      <c r="N54" s="4">
        <v>882</v>
      </c>
      <c r="O54" s="4" t="s">
        <v>25</v>
      </c>
      <c r="P54" s="3"/>
      <c r="Q54" s="4" t="s">
        <v>31</v>
      </c>
      <c r="R54" s="3"/>
    </row>
    <row r="55" spans="1:18" ht="15">
      <c r="A55" s="4">
        <v>51</v>
      </c>
      <c r="B55" s="4" t="s">
        <v>188</v>
      </c>
      <c r="C55" s="4" t="s">
        <v>189</v>
      </c>
      <c r="D55" s="4" t="s">
        <v>190</v>
      </c>
      <c r="E55" s="3"/>
      <c r="F55" s="5">
        <v>36978</v>
      </c>
      <c r="G55" s="4">
        <v>18</v>
      </c>
      <c r="H55" s="4" t="str">
        <f>TEXT(20014819254104500,"0")</f>
        <v>20014819254104500</v>
      </c>
      <c r="I55" s="4" t="s">
        <v>191</v>
      </c>
      <c r="J55" s="4">
        <v>3</v>
      </c>
      <c r="K55" s="4" t="s">
        <v>23</v>
      </c>
      <c r="L55" s="4" t="s">
        <v>24</v>
      </c>
      <c r="M55" s="3"/>
      <c r="N55" s="4">
        <v>334</v>
      </c>
      <c r="O55" s="4" t="s">
        <v>25</v>
      </c>
      <c r="P55" s="3"/>
      <c r="Q55" s="4" t="s">
        <v>26</v>
      </c>
      <c r="R55" s="3"/>
    </row>
    <row r="56" spans="1:18" ht="15">
      <c r="A56" s="4">
        <v>52</v>
      </c>
      <c r="B56" s="4" t="s">
        <v>192</v>
      </c>
      <c r="C56" s="4" t="s">
        <v>193</v>
      </c>
      <c r="D56" s="4" t="s">
        <v>194</v>
      </c>
      <c r="E56" s="3"/>
      <c r="F56" s="5">
        <v>17367</v>
      </c>
      <c r="G56" s="4">
        <v>71</v>
      </c>
      <c r="H56" s="4" t="str">
        <f>TEXT(4819254754039,"0")</f>
        <v>4819254754039</v>
      </c>
      <c r="I56" s="4" t="s">
        <v>39</v>
      </c>
      <c r="J56" s="4">
        <v>3</v>
      </c>
      <c r="K56" s="4" t="s">
        <v>23</v>
      </c>
      <c r="L56" s="4" t="s">
        <v>24</v>
      </c>
      <c r="M56" s="3"/>
      <c r="N56" s="4">
        <v>219</v>
      </c>
      <c r="O56" s="4" t="s">
        <v>25</v>
      </c>
      <c r="P56" s="3"/>
      <c r="Q56" s="4" t="s">
        <v>31</v>
      </c>
      <c r="R56" s="3"/>
    </row>
    <row r="57" spans="1:18" ht="15">
      <c r="A57" s="4">
        <v>53</v>
      </c>
      <c r="B57" s="4" t="s">
        <v>195</v>
      </c>
      <c r="C57" s="4" t="s">
        <v>196</v>
      </c>
      <c r="D57" s="4" t="s">
        <v>197</v>
      </c>
      <c r="E57" s="3"/>
      <c r="F57" s="5">
        <v>36161</v>
      </c>
      <c r="G57" s="4">
        <v>20</v>
      </c>
      <c r="H57" s="4" t="str">
        <f>TEXT(19994819254106700,"0")</f>
        <v>19994819254106700</v>
      </c>
      <c r="I57" s="4" t="s">
        <v>39</v>
      </c>
      <c r="J57" s="4">
        <v>2</v>
      </c>
      <c r="K57" s="4" t="s">
        <v>23</v>
      </c>
      <c r="L57" s="4" t="s">
        <v>24</v>
      </c>
      <c r="M57" s="3"/>
      <c r="N57" s="4">
        <v>624</v>
      </c>
      <c r="O57" s="4" t="s">
        <v>25</v>
      </c>
      <c r="P57" s="3"/>
      <c r="Q57" s="4" t="s">
        <v>26</v>
      </c>
      <c r="R57" s="3"/>
    </row>
    <row r="58" spans="1:18" ht="15">
      <c r="A58" s="4">
        <v>54</v>
      </c>
      <c r="B58" s="4" t="s">
        <v>198</v>
      </c>
      <c r="C58" s="4" t="s">
        <v>199</v>
      </c>
      <c r="D58" s="4" t="s">
        <v>200</v>
      </c>
      <c r="E58" s="3"/>
      <c r="F58" s="5">
        <v>36161</v>
      </c>
      <c r="G58" s="4">
        <v>20</v>
      </c>
      <c r="H58" s="4" t="str">
        <f>TEXT(19994819254105700,"0")</f>
        <v>19994819254105700</v>
      </c>
      <c r="I58" s="4" t="s">
        <v>201</v>
      </c>
      <c r="J58" s="4">
        <v>9</v>
      </c>
      <c r="K58" s="4" t="s">
        <v>23</v>
      </c>
      <c r="L58" s="4" t="s">
        <v>24</v>
      </c>
      <c r="M58" s="3"/>
      <c r="N58" s="4">
        <v>653</v>
      </c>
      <c r="O58" s="4" t="s">
        <v>25</v>
      </c>
      <c r="P58" s="3"/>
      <c r="Q58" s="4" t="s">
        <v>26</v>
      </c>
      <c r="R58" s="3"/>
    </row>
    <row r="59" spans="1:18" ht="15">
      <c r="A59" s="4">
        <v>55</v>
      </c>
      <c r="B59" s="4" t="s">
        <v>202</v>
      </c>
      <c r="C59" s="4" t="s">
        <v>203</v>
      </c>
      <c r="D59" s="4" t="s">
        <v>204</v>
      </c>
      <c r="E59" s="3"/>
      <c r="F59" s="5">
        <v>21334</v>
      </c>
      <c r="G59" s="4">
        <v>60</v>
      </c>
      <c r="H59" s="4" t="str">
        <f>TEXT(4819254749284,"0")</f>
        <v>4819254749284</v>
      </c>
      <c r="I59" s="4" t="s">
        <v>47</v>
      </c>
      <c r="J59" s="4">
        <v>1</v>
      </c>
      <c r="K59" s="4" t="s">
        <v>23</v>
      </c>
      <c r="L59" s="4" t="s">
        <v>24</v>
      </c>
      <c r="M59" s="3"/>
      <c r="N59" s="4">
        <v>617</v>
      </c>
      <c r="O59" s="4" t="s">
        <v>25</v>
      </c>
      <c r="P59" s="3"/>
      <c r="Q59" s="4" t="s">
        <v>26</v>
      </c>
      <c r="R59" s="4">
        <v>1925399819</v>
      </c>
    </row>
    <row r="60" spans="1:18" ht="15">
      <c r="A60" s="4">
        <v>56</v>
      </c>
      <c r="B60" s="4" t="s">
        <v>205</v>
      </c>
      <c r="C60" s="4" t="s">
        <v>206</v>
      </c>
      <c r="D60" s="4" t="s">
        <v>207</v>
      </c>
      <c r="E60" s="3"/>
      <c r="F60" s="5">
        <v>22053</v>
      </c>
      <c r="G60" s="4">
        <v>59</v>
      </c>
      <c r="H60" s="4" t="str">
        <f>TEXT(4819254760840,"0")</f>
        <v>4819254760840</v>
      </c>
      <c r="I60" s="4" t="s">
        <v>208</v>
      </c>
      <c r="J60" s="4">
        <v>7</v>
      </c>
      <c r="K60" s="4" t="s">
        <v>23</v>
      </c>
      <c r="L60" s="4" t="s">
        <v>24</v>
      </c>
      <c r="M60" s="3"/>
      <c r="N60" s="4">
        <v>160</v>
      </c>
      <c r="O60" s="4" t="s">
        <v>25</v>
      </c>
      <c r="P60" s="3"/>
      <c r="Q60" s="4" t="s">
        <v>31</v>
      </c>
      <c r="R60" s="4">
        <v>1776317671</v>
      </c>
    </row>
    <row r="61" spans="1:18" ht="15">
      <c r="A61" s="4">
        <v>57</v>
      </c>
      <c r="B61" s="4" t="s">
        <v>209</v>
      </c>
      <c r="C61" s="4" t="s">
        <v>210</v>
      </c>
      <c r="D61" s="4" t="s">
        <v>211</v>
      </c>
      <c r="E61" s="3"/>
      <c r="F61" s="5">
        <v>19423</v>
      </c>
      <c r="G61" s="4">
        <v>66</v>
      </c>
      <c r="H61" s="4" t="str">
        <f>TEXT(4819254749389,"0")</f>
        <v>4819254749389</v>
      </c>
      <c r="I61" s="4" t="s">
        <v>57</v>
      </c>
      <c r="J61" s="4">
        <v>1</v>
      </c>
      <c r="K61" s="4" t="s">
        <v>23</v>
      </c>
      <c r="L61" s="4" t="s">
        <v>24</v>
      </c>
      <c r="M61" s="3"/>
      <c r="N61" s="4">
        <v>873</v>
      </c>
      <c r="O61" s="4" t="s">
        <v>25</v>
      </c>
      <c r="P61" s="3"/>
      <c r="Q61" s="4" t="s">
        <v>31</v>
      </c>
      <c r="R61" s="4">
        <v>1918565310</v>
      </c>
    </row>
    <row r="62" spans="1:18" ht="15">
      <c r="A62" s="4">
        <v>58</v>
      </c>
      <c r="B62" s="4" t="s">
        <v>212</v>
      </c>
      <c r="C62" s="4" t="s">
        <v>213</v>
      </c>
      <c r="D62" s="4" t="s">
        <v>214</v>
      </c>
      <c r="E62" s="3"/>
      <c r="F62" s="5">
        <v>38346</v>
      </c>
      <c r="G62" s="4">
        <v>14</v>
      </c>
      <c r="H62" s="4" t="str">
        <f>TEXT(20044819254007700,"0")</f>
        <v>20044819254007700</v>
      </c>
      <c r="I62" s="4" t="s">
        <v>43</v>
      </c>
      <c r="J62" s="4">
        <v>4</v>
      </c>
      <c r="K62" s="4" t="s">
        <v>23</v>
      </c>
      <c r="L62" s="4" t="s">
        <v>24</v>
      </c>
      <c r="M62" s="3"/>
      <c r="N62" s="4">
        <v>277</v>
      </c>
      <c r="O62" s="4" t="s">
        <v>25</v>
      </c>
      <c r="P62" s="3"/>
      <c r="Q62" s="4" t="s">
        <v>26</v>
      </c>
      <c r="R62" s="3"/>
    </row>
    <row r="63" spans="1:18" ht="15">
      <c r="A63" s="4">
        <v>59</v>
      </c>
      <c r="B63" s="4" t="s">
        <v>215</v>
      </c>
      <c r="C63" s="4" t="s">
        <v>216</v>
      </c>
      <c r="D63" s="4" t="s">
        <v>217</v>
      </c>
      <c r="E63" s="3"/>
      <c r="F63" s="5">
        <v>33775</v>
      </c>
      <c r="G63" s="4">
        <v>26</v>
      </c>
      <c r="H63" s="4" t="str">
        <f>TEXT(4819254000067,"0")</f>
        <v>4819254000067</v>
      </c>
      <c r="I63" s="4" t="s">
        <v>208</v>
      </c>
      <c r="J63" s="4">
        <v>7</v>
      </c>
      <c r="K63" s="4" t="s">
        <v>23</v>
      </c>
      <c r="L63" s="4" t="s">
        <v>24</v>
      </c>
      <c r="M63" s="3"/>
      <c r="N63" s="4">
        <v>337</v>
      </c>
      <c r="O63" s="4" t="s">
        <v>25</v>
      </c>
      <c r="P63" s="3"/>
      <c r="Q63" s="4" t="s">
        <v>26</v>
      </c>
      <c r="R63" s="3"/>
    </row>
    <row r="64" spans="1:18" ht="15">
      <c r="A64" s="4">
        <v>60</v>
      </c>
      <c r="B64" s="4" t="s">
        <v>218</v>
      </c>
      <c r="C64" s="4" t="s">
        <v>219</v>
      </c>
      <c r="D64" s="4" t="s">
        <v>220</v>
      </c>
      <c r="E64" s="3"/>
      <c r="F64" s="5">
        <v>25589</v>
      </c>
      <c r="G64" s="4">
        <v>49</v>
      </c>
      <c r="H64" s="4" t="str">
        <f>TEXT(19704819254000000,"0")</f>
        <v>19704819254000000</v>
      </c>
      <c r="I64" s="4" t="s">
        <v>221</v>
      </c>
      <c r="J64" s="4">
        <v>1</v>
      </c>
      <c r="K64" s="4" t="s">
        <v>23</v>
      </c>
      <c r="L64" s="4" t="s">
        <v>24</v>
      </c>
      <c r="M64" s="3"/>
      <c r="N64" s="4">
        <v>443</v>
      </c>
      <c r="O64" s="4" t="s">
        <v>25</v>
      </c>
      <c r="P64" s="3"/>
      <c r="Q64" s="4" t="s">
        <v>31</v>
      </c>
      <c r="R64" s="3"/>
    </row>
    <row r="65" spans="1:18" ht="15">
      <c r="A65" s="4">
        <v>61</v>
      </c>
      <c r="B65" s="4" t="s">
        <v>222</v>
      </c>
      <c r="C65" s="4" t="s">
        <v>219</v>
      </c>
      <c r="D65" s="4" t="s">
        <v>223</v>
      </c>
      <c r="E65" s="3"/>
      <c r="F65" s="5">
        <v>34770</v>
      </c>
      <c r="G65" s="4">
        <v>24</v>
      </c>
      <c r="H65" s="4" t="str">
        <f>TEXT(19954819254106400,"0")</f>
        <v>19954819254106400</v>
      </c>
      <c r="I65" s="4" t="s">
        <v>57</v>
      </c>
      <c r="J65" s="4">
        <v>1</v>
      </c>
      <c r="K65" s="4" t="s">
        <v>23</v>
      </c>
      <c r="L65" s="4" t="s">
        <v>24</v>
      </c>
      <c r="M65" s="3"/>
      <c r="N65" s="4">
        <v>874</v>
      </c>
      <c r="O65" s="4" t="s">
        <v>25</v>
      </c>
      <c r="P65" s="3"/>
      <c r="Q65" s="4" t="s">
        <v>26</v>
      </c>
      <c r="R65" s="3"/>
    </row>
    <row r="66" spans="1:18" ht="15">
      <c r="A66" s="4">
        <v>62</v>
      </c>
      <c r="B66" s="4" t="s">
        <v>224</v>
      </c>
      <c r="C66" s="4" t="s">
        <v>225</v>
      </c>
      <c r="D66" s="4" t="s">
        <v>226</v>
      </c>
      <c r="E66" s="3"/>
      <c r="F66" s="5">
        <v>32883</v>
      </c>
      <c r="G66" s="4">
        <v>29</v>
      </c>
      <c r="H66" s="4" t="str">
        <f>TEXT(19904819254000200,"0")</f>
        <v>19904819254000200</v>
      </c>
      <c r="I66" s="4" t="s">
        <v>155</v>
      </c>
      <c r="J66" s="4">
        <v>5</v>
      </c>
      <c r="K66" s="4" t="s">
        <v>23</v>
      </c>
      <c r="L66" s="4" t="s">
        <v>24</v>
      </c>
      <c r="M66" s="3"/>
      <c r="N66" s="4">
        <v>631</v>
      </c>
      <c r="O66" s="4" t="s">
        <v>25</v>
      </c>
      <c r="P66" s="3"/>
      <c r="Q66" s="4" t="s">
        <v>31</v>
      </c>
      <c r="R66" s="4">
        <v>1796739694</v>
      </c>
    </row>
    <row r="67" spans="1:18" ht="15">
      <c r="A67" s="4">
        <v>63</v>
      </c>
      <c r="B67" s="4" t="s">
        <v>227</v>
      </c>
      <c r="C67" s="4" t="s">
        <v>228</v>
      </c>
      <c r="D67" s="4" t="s">
        <v>229</v>
      </c>
      <c r="E67" s="3"/>
      <c r="F67" s="5">
        <v>29182</v>
      </c>
      <c r="G67" s="4">
        <v>39</v>
      </c>
      <c r="H67" s="4" t="str">
        <f>TEXT(4819254763799,"0")</f>
        <v>4819254763799</v>
      </c>
      <c r="I67" s="4" t="s">
        <v>201</v>
      </c>
      <c r="J67" s="4">
        <v>9</v>
      </c>
      <c r="K67" s="4" t="s">
        <v>23</v>
      </c>
      <c r="L67" s="4" t="s">
        <v>24</v>
      </c>
      <c r="M67" s="3"/>
      <c r="N67" s="4">
        <v>649</v>
      </c>
      <c r="O67" s="4" t="s">
        <v>25</v>
      </c>
      <c r="P67" s="3"/>
      <c r="Q67" s="4" t="s">
        <v>26</v>
      </c>
      <c r="R67" s="4">
        <v>1745817382</v>
      </c>
    </row>
    <row r="68" spans="1:18" ht="15">
      <c r="A68" s="4">
        <v>64</v>
      </c>
      <c r="B68" s="4" t="s">
        <v>230</v>
      </c>
      <c r="C68" s="4" t="s">
        <v>231</v>
      </c>
      <c r="D68" s="4" t="s">
        <v>232</v>
      </c>
      <c r="E68" s="3"/>
      <c r="F68" s="5">
        <v>37485</v>
      </c>
      <c r="G68" s="4">
        <v>16</v>
      </c>
      <c r="H68" s="4" t="str">
        <f>TEXT(80024819254015600,"0")</f>
        <v>80024819254015600</v>
      </c>
      <c r="I68" s="4" t="s">
        <v>201</v>
      </c>
      <c r="J68" s="4">
        <v>8</v>
      </c>
      <c r="K68" s="4" t="s">
        <v>23</v>
      </c>
      <c r="L68" s="4" t="s">
        <v>24</v>
      </c>
      <c r="M68" s="3"/>
      <c r="N68" s="4">
        <v>642</v>
      </c>
      <c r="O68" s="4" t="s">
        <v>25</v>
      </c>
      <c r="P68" s="3"/>
      <c r="Q68" s="4" t="s">
        <v>26</v>
      </c>
      <c r="R68" s="3"/>
    </row>
    <row r="69" spans="1:18" ht="15">
      <c r="A69" s="4">
        <v>65</v>
      </c>
      <c r="B69" s="4" t="s">
        <v>233</v>
      </c>
      <c r="C69" s="4" t="s">
        <v>234</v>
      </c>
      <c r="D69" s="4" t="s">
        <v>235</v>
      </c>
      <c r="E69" s="3"/>
      <c r="F69" s="5">
        <v>38180</v>
      </c>
      <c r="G69" s="4">
        <v>14</v>
      </c>
      <c r="H69" s="4" t="str">
        <f>TEXT(20044819254020800,"0")</f>
        <v>20044819254020800</v>
      </c>
      <c r="I69" s="4" t="s">
        <v>201</v>
      </c>
      <c r="J69" s="4">
        <v>9</v>
      </c>
      <c r="K69" s="4" t="s">
        <v>23</v>
      </c>
      <c r="L69" s="4" t="s">
        <v>24</v>
      </c>
      <c r="M69" s="3"/>
      <c r="N69" s="4">
        <v>436</v>
      </c>
      <c r="O69" s="4" t="s">
        <v>25</v>
      </c>
      <c r="P69" s="3"/>
      <c r="Q69" s="4" t="s">
        <v>31</v>
      </c>
      <c r="R69" s="3"/>
    </row>
    <row r="70" spans="1:18" ht="15">
      <c r="A70" s="4">
        <v>66</v>
      </c>
      <c r="B70" s="4" t="s">
        <v>236</v>
      </c>
      <c r="C70" s="4" t="s">
        <v>237</v>
      </c>
      <c r="D70" s="4" t="s">
        <v>238</v>
      </c>
      <c r="E70" s="3"/>
      <c r="F70" s="5">
        <v>27595</v>
      </c>
      <c r="G70" s="4">
        <v>43</v>
      </c>
      <c r="H70" s="4" t="str">
        <f>TEXT(4819254750045,"0")</f>
        <v>4819254750045</v>
      </c>
      <c r="I70" s="4" t="s">
        <v>129</v>
      </c>
      <c r="J70" s="4">
        <v>1</v>
      </c>
      <c r="K70" s="4" t="s">
        <v>23</v>
      </c>
      <c r="L70" s="4" t="s">
        <v>24</v>
      </c>
      <c r="M70" s="3"/>
      <c r="N70" s="4">
        <v>434</v>
      </c>
      <c r="O70" s="4" t="s">
        <v>25</v>
      </c>
      <c r="P70" s="3"/>
      <c r="Q70" s="4" t="s">
        <v>26</v>
      </c>
      <c r="R70" s="4">
        <v>1752730293</v>
      </c>
    </row>
    <row r="71" spans="1:18" ht="15">
      <c r="A71" s="4">
        <v>67</v>
      </c>
      <c r="B71" s="4" t="s">
        <v>239</v>
      </c>
      <c r="C71" s="4" t="s">
        <v>240</v>
      </c>
      <c r="D71" s="4" t="s">
        <v>241</v>
      </c>
      <c r="E71" s="3"/>
      <c r="F71" s="5">
        <v>38139</v>
      </c>
      <c r="G71" s="4">
        <v>14</v>
      </c>
      <c r="H71" s="4" t="str">
        <f>TEXT(20044819254109300,"0")</f>
        <v>20044819254109300</v>
      </c>
      <c r="I71" s="4" t="s">
        <v>201</v>
      </c>
      <c r="J71" s="4">
        <v>8</v>
      </c>
      <c r="K71" s="4" t="s">
        <v>23</v>
      </c>
      <c r="L71" s="4" t="s">
        <v>24</v>
      </c>
      <c r="M71" s="3"/>
      <c r="N71" s="4">
        <v>893</v>
      </c>
      <c r="O71" s="4" t="s">
        <v>25</v>
      </c>
      <c r="P71" s="3"/>
      <c r="Q71" s="4" t="s">
        <v>26</v>
      </c>
      <c r="R71" s="3"/>
    </row>
    <row r="72" spans="1:18" ht="15">
      <c r="A72" s="4">
        <v>68</v>
      </c>
      <c r="B72" s="4" t="s">
        <v>242</v>
      </c>
      <c r="C72" s="4" t="s">
        <v>243</v>
      </c>
      <c r="D72" s="4" t="s">
        <v>244</v>
      </c>
      <c r="E72" s="3"/>
      <c r="F72" s="5">
        <v>20950</v>
      </c>
      <c r="G72" s="4">
        <v>62</v>
      </c>
      <c r="H72" s="4" t="str">
        <f>TEXT(4819254757078,"0")</f>
        <v>4819254757078</v>
      </c>
      <c r="I72" s="4" t="s">
        <v>39</v>
      </c>
      <c r="J72" s="4">
        <v>5</v>
      </c>
      <c r="K72" s="4" t="s">
        <v>23</v>
      </c>
      <c r="L72" s="4" t="s">
        <v>24</v>
      </c>
      <c r="M72" s="3"/>
      <c r="N72" s="4">
        <v>157</v>
      </c>
      <c r="O72" s="4" t="s">
        <v>25</v>
      </c>
      <c r="P72" s="3"/>
      <c r="Q72" s="4" t="s">
        <v>31</v>
      </c>
      <c r="R72" s="4">
        <v>1794861950</v>
      </c>
    </row>
    <row r="73" spans="1:18" ht="15">
      <c r="A73" s="4">
        <v>69</v>
      </c>
      <c r="B73" s="4" t="s">
        <v>245</v>
      </c>
      <c r="C73" s="4" t="s">
        <v>246</v>
      </c>
      <c r="D73" s="4" t="s">
        <v>247</v>
      </c>
      <c r="E73" s="3"/>
      <c r="F73" s="5">
        <v>31422</v>
      </c>
      <c r="G73" s="4">
        <v>33</v>
      </c>
      <c r="H73" s="4" t="str">
        <f>TEXT(4819254763042,"0")</f>
        <v>4819254763042</v>
      </c>
      <c r="I73" s="4" t="s">
        <v>201</v>
      </c>
      <c r="J73" s="4">
        <v>9</v>
      </c>
      <c r="K73" s="4" t="s">
        <v>23</v>
      </c>
      <c r="L73" s="4" t="s">
        <v>24</v>
      </c>
      <c r="M73" s="3"/>
      <c r="N73" s="4">
        <v>651</v>
      </c>
      <c r="O73" s="4" t="s">
        <v>25</v>
      </c>
      <c r="P73" s="3"/>
      <c r="Q73" s="4" t="s">
        <v>31</v>
      </c>
      <c r="R73" s="4">
        <v>1753870863</v>
      </c>
    </row>
    <row r="74" spans="1:18" ht="15">
      <c r="A74" s="4">
        <v>70</v>
      </c>
      <c r="B74" s="4" t="s">
        <v>248</v>
      </c>
      <c r="C74" s="4" t="s">
        <v>249</v>
      </c>
      <c r="D74" s="4" t="s">
        <v>250</v>
      </c>
      <c r="E74" s="3"/>
      <c r="F74" s="5">
        <v>21978</v>
      </c>
      <c r="G74" s="4">
        <v>59</v>
      </c>
      <c r="H74" s="4" t="str">
        <f>TEXT(19604819254102400,"0")</f>
        <v>19604819254102400</v>
      </c>
      <c r="I74" s="4" t="s">
        <v>251</v>
      </c>
      <c r="J74" s="4">
        <v>5</v>
      </c>
      <c r="K74" s="4" t="s">
        <v>23</v>
      </c>
      <c r="L74" s="4" t="s">
        <v>24</v>
      </c>
      <c r="M74" s="3"/>
      <c r="N74" s="4">
        <v>632</v>
      </c>
      <c r="O74" s="4" t="s">
        <v>25</v>
      </c>
      <c r="P74" s="3"/>
      <c r="Q74" s="4" t="s">
        <v>31</v>
      </c>
      <c r="R74" s="3"/>
    </row>
    <row r="75" spans="1:18" ht="15">
      <c r="A75" s="4">
        <v>71</v>
      </c>
      <c r="B75" s="4" t="s">
        <v>252</v>
      </c>
      <c r="C75" s="4" t="s">
        <v>253</v>
      </c>
      <c r="D75" s="4" t="s">
        <v>254</v>
      </c>
      <c r="E75" s="3"/>
      <c r="F75" s="5">
        <v>21113</v>
      </c>
      <c r="G75" s="4">
        <v>61</v>
      </c>
      <c r="H75" s="4" t="str">
        <f>TEXT(4819254760134,"0")</f>
        <v>4819254760134</v>
      </c>
      <c r="I75" s="4" t="s">
        <v>208</v>
      </c>
      <c r="J75" s="4">
        <v>7</v>
      </c>
      <c r="K75" s="4" t="s">
        <v>23</v>
      </c>
      <c r="L75" s="4" t="s">
        <v>24</v>
      </c>
      <c r="M75" s="3"/>
      <c r="N75" s="4">
        <v>372</v>
      </c>
      <c r="O75" s="4" t="s">
        <v>25</v>
      </c>
      <c r="P75" s="3"/>
      <c r="Q75" s="4" t="s">
        <v>26</v>
      </c>
      <c r="R75" s="4">
        <v>1765291823</v>
      </c>
    </row>
    <row r="76" spans="1:18" ht="15">
      <c r="A76" s="4">
        <v>72</v>
      </c>
      <c r="B76" s="4" t="s">
        <v>255</v>
      </c>
      <c r="C76" s="4" t="s">
        <v>256</v>
      </c>
      <c r="D76" s="4" t="s">
        <v>187</v>
      </c>
      <c r="E76" s="3"/>
      <c r="F76" s="5">
        <v>29587</v>
      </c>
      <c r="G76" s="4">
        <v>38</v>
      </c>
      <c r="H76" s="4" t="str">
        <f>TEXT(4819254760094,"0")</f>
        <v>4819254760094</v>
      </c>
      <c r="I76" s="4" t="s">
        <v>208</v>
      </c>
      <c r="J76" s="4">
        <v>7</v>
      </c>
      <c r="K76" s="4" t="s">
        <v>23</v>
      </c>
      <c r="L76" s="4" t="s">
        <v>24</v>
      </c>
      <c r="M76" s="3"/>
      <c r="N76" s="4">
        <v>639</v>
      </c>
      <c r="O76" s="4" t="s">
        <v>25</v>
      </c>
      <c r="P76" s="3"/>
      <c r="Q76" s="4" t="s">
        <v>31</v>
      </c>
      <c r="R76" s="4">
        <v>1739648045</v>
      </c>
    </row>
    <row r="77" spans="1:18" ht="15">
      <c r="A77" s="4">
        <v>73</v>
      </c>
      <c r="B77" s="4" t="s">
        <v>257</v>
      </c>
      <c r="C77" s="4" t="s">
        <v>258</v>
      </c>
      <c r="D77" s="4" t="s">
        <v>259</v>
      </c>
      <c r="E77" s="3"/>
      <c r="F77" s="5">
        <v>31789</v>
      </c>
      <c r="G77" s="4">
        <v>32</v>
      </c>
      <c r="H77" s="4" t="str">
        <f>TEXT(4819254751160,"0")</f>
        <v>4819254751160</v>
      </c>
      <c r="I77" s="4" t="s">
        <v>39</v>
      </c>
      <c r="J77" s="4">
        <v>2</v>
      </c>
      <c r="K77" s="4" t="s">
        <v>23</v>
      </c>
      <c r="L77" s="4" t="s">
        <v>24</v>
      </c>
      <c r="M77" s="3"/>
      <c r="N77" s="4">
        <v>877</v>
      </c>
      <c r="O77" s="4" t="s">
        <v>25</v>
      </c>
      <c r="P77" s="3"/>
      <c r="Q77" s="4" t="s">
        <v>31</v>
      </c>
      <c r="R77" s="4">
        <v>1722151140</v>
      </c>
    </row>
    <row r="78" spans="1:18" ht="15">
      <c r="A78" s="4">
        <v>74</v>
      </c>
      <c r="B78" s="4" t="s">
        <v>260</v>
      </c>
      <c r="C78" s="4" t="s">
        <v>261</v>
      </c>
      <c r="D78" s="4" t="s">
        <v>262</v>
      </c>
      <c r="E78" s="3"/>
      <c r="F78" s="5">
        <v>22191</v>
      </c>
      <c r="G78" s="4">
        <v>58</v>
      </c>
      <c r="H78" s="4" t="str">
        <f>TEXT(19604819254102400,"0")</f>
        <v>19604819254102400</v>
      </c>
      <c r="I78" s="4" t="s">
        <v>263</v>
      </c>
      <c r="J78" s="4">
        <v>8</v>
      </c>
      <c r="K78" s="4" t="s">
        <v>23</v>
      </c>
      <c r="L78" s="4" t="s">
        <v>24</v>
      </c>
      <c r="M78" s="3"/>
      <c r="N78" s="4">
        <v>643</v>
      </c>
      <c r="O78" s="4" t="s">
        <v>25</v>
      </c>
      <c r="P78" s="3"/>
      <c r="Q78" s="4" t="s">
        <v>26</v>
      </c>
      <c r="R78" s="3"/>
    </row>
    <row r="79" spans="1:18" ht="15">
      <c r="A79" s="4">
        <v>75</v>
      </c>
      <c r="B79" s="4" t="s">
        <v>264</v>
      </c>
      <c r="C79" s="4" t="s">
        <v>265</v>
      </c>
      <c r="D79" s="4" t="s">
        <v>266</v>
      </c>
      <c r="E79" s="3"/>
      <c r="F79" s="5">
        <v>31935</v>
      </c>
      <c r="G79" s="4">
        <v>31</v>
      </c>
      <c r="H79" s="4" t="str">
        <f>TEXT(4819254761184,"0")</f>
        <v>4819254761184</v>
      </c>
      <c r="I79" s="4" t="s">
        <v>267</v>
      </c>
      <c r="J79" s="4">
        <v>8</v>
      </c>
      <c r="K79" s="4" t="s">
        <v>23</v>
      </c>
      <c r="L79" s="4" t="s">
        <v>24</v>
      </c>
      <c r="M79" s="3"/>
      <c r="N79" s="4">
        <v>647</v>
      </c>
      <c r="O79" s="4" t="s">
        <v>25</v>
      </c>
      <c r="P79" s="3"/>
      <c r="Q79" s="4" t="s">
        <v>26</v>
      </c>
      <c r="R79" s="4">
        <v>1774975886</v>
      </c>
    </row>
    <row r="80" spans="1:18" ht="15">
      <c r="A80" s="4">
        <v>76</v>
      </c>
      <c r="B80" s="4" t="s">
        <v>268</v>
      </c>
      <c r="C80" s="4" t="s">
        <v>269</v>
      </c>
      <c r="D80" s="4" t="s">
        <v>270</v>
      </c>
      <c r="E80" s="3"/>
      <c r="F80" s="5">
        <v>26218</v>
      </c>
      <c r="G80" s="4">
        <v>47</v>
      </c>
      <c r="H80" s="4" t="str">
        <f>TEXT(4819254761439,"0")</f>
        <v>4819254761439</v>
      </c>
      <c r="I80" s="4" t="s">
        <v>201</v>
      </c>
      <c r="J80" s="4">
        <v>9</v>
      </c>
      <c r="K80" s="4" t="s">
        <v>23</v>
      </c>
      <c r="L80" s="4" t="s">
        <v>24</v>
      </c>
      <c r="M80" s="3"/>
      <c r="N80" s="4">
        <v>895</v>
      </c>
      <c r="O80" s="4" t="s">
        <v>25</v>
      </c>
      <c r="P80" s="3"/>
      <c r="Q80" s="4" t="s">
        <v>26</v>
      </c>
      <c r="R80" s="4">
        <v>1785488226</v>
      </c>
    </row>
    <row r="81" spans="1:18" ht="15">
      <c r="A81" s="4">
        <v>77</v>
      </c>
      <c r="B81" s="4" t="s">
        <v>271</v>
      </c>
      <c r="C81" s="4" t="s">
        <v>272</v>
      </c>
      <c r="D81" s="4" t="s">
        <v>273</v>
      </c>
      <c r="E81" s="3"/>
      <c r="F81" s="5">
        <v>35797</v>
      </c>
      <c r="G81" s="4">
        <v>21</v>
      </c>
      <c r="H81" s="4" t="str">
        <f>TEXT(19984819254009700,"0")</f>
        <v>19984819254009700</v>
      </c>
      <c r="I81" s="4" t="s">
        <v>274</v>
      </c>
      <c r="J81" s="4">
        <v>6</v>
      </c>
      <c r="K81" s="4" t="s">
        <v>23</v>
      </c>
      <c r="L81" s="4" t="s">
        <v>24</v>
      </c>
      <c r="M81" s="3"/>
      <c r="N81" s="4">
        <v>889</v>
      </c>
      <c r="O81" s="4" t="s">
        <v>25</v>
      </c>
      <c r="P81" s="3"/>
      <c r="Q81" s="4" t="s">
        <v>26</v>
      </c>
      <c r="R81" s="3"/>
    </row>
    <row r="82" spans="1:18" ht="15">
      <c r="A82" s="4">
        <v>78</v>
      </c>
      <c r="B82" s="4" t="s">
        <v>275</v>
      </c>
      <c r="C82" s="4" t="s">
        <v>276</v>
      </c>
      <c r="D82" s="4" t="s">
        <v>277</v>
      </c>
      <c r="E82" s="3"/>
      <c r="F82" s="5">
        <v>32509</v>
      </c>
      <c r="G82" s="4">
        <v>30</v>
      </c>
      <c r="H82" s="4" t="str">
        <f>TEXT(4819254761429,"0")</f>
        <v>4819254761429</v>
      </c>
      <c r="I82" s="4" t="s">
        <v>267</v>
      </c>
      <c r="J82" s="4">
        <v>8</v>
      </c>
      <c r="K82" s="4" t="s">
        <v>23</v>
      </c>
      <c r="L82" s="4" t="s">
        <v>24</v>
      </c>
      <c r="M82" s="3"/>
      <c r="N82" s="4">
        <v>640</v>
      </c>
      <c r="O82" s="4" t="s">
        <v>25</v>
      </c>
      <c r="P82" s="3"/>
      <c r="Q82" s="4" t="s">
        <v>31</v>
      </c>
      <c r="R82" s="4">
        <v>1753634468</v>
      </c>
    </row>
    <row r="83" spans="1:18" ht="15">
      <c r="A83" s="4">
        <v>79</v>
      </c>
      <c r="B83" s="4" t="s">
        <v>278</v>
      </c>
      <c r="C83" s="4" t="s">
        <v>279</v>
      </c>
      <c r="D83" s="4" t="s">
        <v>280</v>
      </c>
      <c r="E83" s="3"/>
      <c r="F83" s="5">
        <v>34248</v>
      </c>
      <c r="G83" s="4">
        <v>25</v>
      </c>
      <c r="H83" s="4" t="str">
        <f>TEXT(19934819254100500,"0")</f>
        <v>19934819254100500</v>
      </c>
      <c r="I83" s="4" t="s">
        <v>263</v>
      </c>
      <c r="J83" s="4">
        <v>8</v>
      </c>
      <c r="K83" s="4" t="s">
        <v>23</v>
      </c>
      <c r="L83" s="4" t="s">
        <v>24</v>
      </c>
      <c r="M83" s="3"/>
      <c r="N83" s="4">
        <v>645</v>
      </c>
      <c r="O83" s="4" t="s">
        <v>25</v>
      </c>
      <c r="P83" s="3"/>
      <c r="Q83" s="4" t="s">
        <v>26</v>
      </c>
      <c r="R83" s="3"/>
    </row>
    <row r="84" spans="1:18" ht="15">
      <c r="A84" s="4">
        <v>80</v>
      </c>
      <c r="B84" s="4" t="s">
        <v>281</v>
      </c>
      <c r="C84" s="4" t="s">
        <v>282</v>
      </c>
      <c r="D84" s="4" t="s">
        <v>283</v>
      </c>
      <c r="E84" s="3"/>
      <c r="F84" s="5">
        <v>35464</v>
      </c>
      <c r="G84" s="4">
        <v>22</v>
      </c>
      <c r="H84" s="4" t="str">
        <f>TEXT(19974819254102200,"0")</f>
        <v>19974819254102200</v>
      </c>
      <c r="I84" s="4" t="s">
        <v>263</v>
      </c>
      <c r="J84" s="4">
        <v>8</v>
      </c>
      <c r="K84" s="4" t="s">
        <v>23</v>
      </c>
      <c r="L84" s="4" t="s">
        <v>24</v>
      </c>
      <c r="M84" s="3"/>
      <c r="N84" s="4">
        <v>644</v>
      </c>
      <c r="O84" s="4" t="s">
        <v>25</v>
      </c>
      <c r="P84" s="3"/>
      <c r="Q84" s="4" t="s">
        <v>26</v>
      </c>
      <c r="R84" s="3"/>
    </row>
    <row r="85" spans="1:18" ht="15">
      <c r="A85" s="4">
        <v>81</v>
      </c>
      <c r="B85" s="4" t="s">
        <v>284</v>
      </c>
      <c r="C85" s="4" t="s">
        <v>285</v>
      </c>
      <c r="D85" s="4" t="s">
        <v>286</v>
      </c>
      <c r="E85" s="3"/>
      <c r="F85" s="5">
        <v>17991</v>
      </c>
      <c r="G85" s="4">
        <v>70</v>
      </c>
      <c r="H85" s="4" t="str">
        <f>TEXT(4819254761576,"0")</f>
        <v>4819254761576</v>
      </c>
      <c r="I85" s="4" t="s">
        <v>201</v>
      </c>
      <c r="J85" s="4">
        <v>8</v>
      </c>
      <c r="K85" s="4" t="s">
        <v>23</v>
      </c>
      <c r="L85" s="4" t="s">
        <v>24</v>
      </c>
      <c r="M85" s="3"/>
      <c r="N85" s="4">
        <v>102</v>
      </c>
      <c r="O85" s="4" t="s">
        <v>25</v>
      </c>
      <c r="P85" s="3"/>
      <c r="Q85" s="4" t="s">
        <v>31</v>
      </c>
      <c r="R85" s="4">
        <v>1778742192</v>
      </c>
    </row>
    <row r="86" spans="1:18" ht="15">
      <c r="A86" s="4">
        <v>82</v>
      </c>
      <c r="B86" s="4" t="s">
        <v>287</v>
      </c>
      <c r="C86" s="4" t="s">
        <v>288</v>
      </c>
      <c r="D86" s="4" t="s">
        <v>165</v>
      </c>
      <c r="E86" s="3"/>
      <c r="F86" s="5">
        <v>34894</v>
      </c>
      <c r="G86" s="4">
        <v>23</v>
      </c>
      <c r="H86" s="4" t="str">
        <f>TEXT(19954819254016500,"0")</f>
        <v>19954819254016500</v>
      </c>
      <c r="I86" s="4" t="s">
        <v>201</v>
      </c>
      <c r="J86" s="4">
        <v>9</v>
      </c>
      <c r="K86" s="4" t="s">
        <v>23</v>
      </c>
      <c r="L86" s="4" t="s">
        <v>24</v>
      </c>
      <c r="M86" s="3"/>
      <c r="N86" s="4">
        <v>162</v>
      </c>
      <c r="O86" s="4" t="s">
        <v>25</v>
      </c>
      <c r="P86" s="3"/>
      <c r="Q86" s="4" t="s">
        <v>31</v>
      </c>
      <c r="R86" s="3"/>
    </row>
    <row r="87" spans="1:18" ht="15">
      <c r="A87" s="4">
        <v>83</v>
      </c>
      <c r="B87" s="4" t="s">
        <v>289</v>
      </c>
      <c r="C87" s="4" t="s">
        <v>41</v>
      </c>
      <c r="D87" s="4" t="s">
        <v>290</v>
      </c>
      <c r="E87" s="3"/>
      <c r="F87" s="5">
        <v>28919</v>
      </c>
      <c r="G87" s="4">
        <v>40</v>
      </c>
      <c r="H87" s="4" t="str">
        <f>TEXT(4819254762345,"0")</f>
        <v>4819254762345</v>
      </c>
      <c r="I87" s="4" t="s">
        <v>291</v>
      </c>
      <c r="J87" s="4">
        <v>8</v>
      </c>
      <c r="K87" s="4" t="s">
        <v>23</v>
      </c>
      <c r="L87" s="4" t="s">
        <v>24</v>
      </c>
      <c r="M87" s="3"/>
      <c r="N87" s="4">
        <v>161</v>
      </c>
      <c r="O87" s="4" t="s">
        <v>25</v>
      </c>
      <c r="P87" s="3"/>
      <c r="Q87" s="4" t="s">
        <v>26</v>
      </c>
      <c r="R87" s="4">
        <v>1797029965</v>
      </c>
    </row>
    <row r="88" spans="1:18" ht="15">
      <c r="A88" s="4">
        <v>84</v>
      </c>
      <c r="B88" s="4" t="s">
        <v>292</v>
      </c>
      <c r="C88" s="4" t="s">
        <v>293</v>
      </c>
      <c r="D88" s="4" t="s">
        <v>294</v>
      </c>
      <c r="E88" s="3"/>
      <c r="F88" s="5">
        <v>33839</v>
      </c>
      <c r="G88" s="4">
        <v>26</v>
      </c>
      <c r="H88" s="4" t="str">
        <f>TEXT(19924819254014500,"0")</f>
        <v>19924819254014500</v>
      </c>
      <c r="I88" s="4" t="s">
        <v>201</v>
      </c>
      <c r="J88" s="4">
        <v>8</v>
      </c>
      <c r="K88" s="4" t="s">
        <v>23</v>
      </c>
      <c r="L88" s="4" t="s">
        <v>24</v>
      </c>
      <c r="M88" s="3"/>
      <c r="N88" s="4">
        <v>273</v>
      </c>
      <c r="O88" s="4" t="s">
        <v>25</v>
      </c>
      <c r="P88" s="3"/>
      <c r="Q88" s="4" t="s">
        <v>26</v>
      </c>
      <c r="R88" s="3"/>
    </row>
    <row r="89" spans="1:18" ht="15">
      <c r="A89" s="4">
        <v>85</v>
      </c>
      <c r="B89" s="4" t="s">
        <v>295</v>
      </c>
      <c r="C89" s="4" t="s">
        <v>296</v>
      </c>
      <c r="D89" s="4" t="s">
        <v>297</v>
      </c>
      <c r="E89" s="3"/>
      <c r="F89" s="5">
        <v>35626</v>
      </c>
      <c r="G89" s="4">
        <v>21</v>
      </c>
      <c r="H89" s="4" t="str">
        <f>TEXT(19974819254105700,"0")</f>
        <v>19974819254105700</v>
      </c>
      <c r="I89" s="4" t="s">
        <v>298</v>
      </c>
      <c r="J89" s="4">
        <v>7</v>
      </c>
      <c r="K89" s="4" t="s">
        <v>23</v>
      </c>
      <c r="L89" s="4" t="s">
        <v>24</v>
      </c>
      <c r="M89" s="3"/>
      <c r="N89" s="4">
        <v>439</v>
      </c>
      <c r="O89" s="4" t="s">
        <v>25</v>
      </c>
      <c r="P89" s="3"/>
      <c r="Q89" s="4" t="s">
        <v>26</v>
      </c>
      <c r="R89" s="3"/>
    </row>
    <row r="90" spans="1:18" ht="15">
      <c r="A90" s="4">
        <v>86</v>
      </c>
      <c r="B90" s="4" t="s">
        <v>299</v>
      </c>
      <c r="C90" s="4" t="s">
        <v>300</v>
      </c>
      <c r="D90" s="4" t="s">
        <v>301</v>
      </c>
      <c r="E90" s="3"/>
      <c r="F90" s="5">
        <v>28913</v>
      </c>
      <c r="G90" s="4">
        <v>40</v>
      </c>
      <c r="H90" s="4" t="str">
        <f>TEXT(4819254759587,"0")</f>
        <v>4819254759587</v>
      </c>
      <c r="I90" s="4" t="s">
        <v>302</v>
      </c>
      <c r="J90" s="4">
        <v>7</v>
      </c>
      <c r="K90" s="4" t="s">
        <v>23</v>
      </c>
      <c r="L90" s="4" t="s">
        <v>24</v>
      </c>
      <c r="M90" s="3"/>
      <c r="N90" s="4">
        <v>891</v>
      </c>
      <c r="O90" s="4" t="s">
        <v>25</v>
      </c>
      <c r="P90" s="3"/>
      <c r="Q90" s="4" t="s">
        <v>31</v>
      </c>
      <c r="R90" s="4">
        <v>1726929742</v>
      </c>
    </row>
    <row r="91" spans="1:18" ht="15">
      <c r="A91" s="4">
        <v>87</v>
      </c>
      <c r="B91" s="4" t="s">
        <v>303</v>
      </c>
      <c r="C91" s="4" t="s">
        <v>304</v>
      </c>
      <c r="D91" s="4" t="s">
        <v>305</v>
      </c>
      <c r="E91" s="3"/>
      <c r="F91" s="5">
        <v>33179</v>
      </c>
      <c r="G91" s="4">
        <v>28</v>
      </c>
      <c r="H91" s="4" t="str">
        <f>TEXT(19904819254000200,"0")</f>
        <v>19904819254000200</v>
      </c>
      <c r="I91" s="4" t="s">
        <v>298</v>
      </c>
      <c r="J91" s="4">
        <v>7</v>
      </c>
      <c r="K91" s="4" t="s">
        <v>23</v>
      </c>
      <c r="L91" s="4" t="s">
        <v>24</v>
      </c>
      <c r="M91" s="3"/>
      <c r="N91" s="4">
        <v>335</v>
      </c>
      <c r="O91" s="4" t="s">
        <v>25</v>
      </c>
      <c r="P91" s="3"/>
      <c r="Q91" s="4" t="s">
        <v>31</v>
      </c>
      <c r="R91" s="4">
        <v>1796739694</v>
      </c>
    </row>
    <row r="92" spans="1:18" ht="15">
      <c r="A92" s="4">
        <v>88</v>
      </c>
      <c r="B92" s="4" t="s">
        <v>306</v>
      </c>
      <c r="C92" s="4" t="s">
        <v>307</v>
      </c>
      <c r="D92" s="4" t="s">
        <v>308</v>
      </c>
      <c r="E92" s="3"/>
      <c r="F92" s="5">
        <v>24961</v>
      </c>
      <c r="G92" s="4">
        <v>51</v>
      </c>
      <c r="H92" s="4" t="str">
        <f>TEXT(4819254762850,"0")</f>
        <v>4819254762850</v>
      </c>
      <c r="I92" s="4" t="s">
        <v>309</v>
      </c>
      <c r="J92" s="4">
        <v>9</v>
      </c>
      <c r="K92" s="4" t="s">
        <v>23</v>
      </c>
      <c r="L92" s="4" t="s">
        <v>24</v>
      </c>
      <c r="M92" s="3"/>
      <c r="N92" s="4">
        <v>163</v>
      </c>
      <c r="O92" s="4" t="s">
        <v>25</v>
      </c>
      <c r="P92" s="3"/>
      <c r="Q92" s="4" t="s">
        <v>26</v>
      </c>
      <c r="R92" s="4">
        <v>1745280719</v>
      </c>
    </row>
    <row r="93" spans="1:18" ht="15">
      <c r="A93" s="4">
        <v>89</v>
      </c>
      <c r="B93" s="4" t="s">
        <v>310</v>
      </c>
      <c r="C93" s="4" t="s">
        <v>311</v>
      </c>
      <c r="D93" s="4" t="s">
        <v>312</v>
      </c>
      <c r="E93" s="3"/>
      <c r="F93" s="5">
        <v>32510</v>
      </c>
      <c r="G93" s="4">
        <v>30</v>
      </c>
      <c r="H93" s="4" t="str">
        <f>TEXT(4819254761583,"0")</f>
        <v>4819254761583</v>
      </c>
      <c r="I93" s="4" t="s">
        <v>313</v>
      </c>
      <c r="J93" s="4">
        <v>8</v>
      </c>
      <c r="K93" s="4" t="s">
        <v>23</v>
      </c>
      <c r="L93" s="4" t="s">
        <v>24</v>
      </c>
      <c r="M93" s="3"/>
      <c r="N93" s="4">
        <v>646</v>
      </c>
      <c r="O93" s="4" t="s">
        <v>25</v>
      </c>
      <c r="P93" s="3"/>
      <c r="Q93" s="4" t="s">
        <v>31</v>
      </c>
      <c r="R93" s="4">
        <v>1724348814</v>
      </c>
    </row>
    <row r="94" spans="1:18" ht="15">
      <c r="A94" s="4">
        <v>90</v>
      </c>
      <c r="B94" s="4" t="s">
        <v>314</v>
      </c>
      <c r="C94" s="4" t="s">
        <v>315</v>
      </c>
      <c r="D94" s="4" t="s">
        <v>316</v>
      </c>
      <c r="E94" s="3"/>
      <c r="F94" s="5">
        <v>38935</v>
      </c>
      <c r="G94" s="4">
        <v>12</v>
      </c>
      <c r="H94" s="4" t="str">
        <f>TEXT(20064819254014500,"0")</f>
        <v>20064819254014500</v>
      </c>
      <c r="I94" s="4" t="s">
        <v>201</v>
      </c>
      <c r="J94" s="4">
        <v>8</v>
      </c>
      <c r="K94" s="4" t="s">
        <v>23</v>
      </c>
      <c r="L94" s="4" t="s">
        <v>24</v>
      </c>
      <c r="M94" s="3"/>
      <c r="N94" s="4">
        <v>274</v>
      </c>
      <c r="O94" s="4" t="s">
        <v>25</v>
      </c>
      <c r="P94" s="3"/>
      <c r="Q94" s="4" t="s">
        <v>31</v>
      </c>
      <c r="R94" s="3"/>
    </row>
    <row r="95" spans="1:18" ht="15">
      <c r="A95" s="4">
        <v>91</v>
      </c>
      <c r="B95" s="4" t="s">
        <v>317</v>
      </c>
      <c r="C95" s="4" t="s">
        <v>318</v>
      </c>
      <c r="D95" s="4" t="s">
        <v>319</v>
      </c>
      <c r="E95" s="3"/>
      <c r="F95" s="5">
        <v>24605</v>
      </c>
      <c r="G95" s="4">
        <v>52</v>
      </c>
      <c r="H95" s="4" t="str">
        <f>TEXT(4819254753909,"0")</f>
        <v>4819254753909</v>
      </c>
      <c r="I95" s="4" t="s">
        <v>39</v>
      </c>
      <c r="J95" s="4">
        <v>3</v>
      </c>
      <c r="K95" s="4" t="s">
        <v>23</v>
      </c>
      <c r="L95" s="4" t="s">
        <v>24</v>
      </c>
      <c r="M95" s="3"/>
      <c r="N95" s="4">
        <v>630</v>
      </c>
      <c r="O95" s="4" t="s">
        <v>25</v>
      </c>
      <c r="P95" s="3"/>
      <c r="Q95" s="4" t="s">
        <v>26</v>
      </c>
      <c r="R95" s="4">
        <v>1739214314</v>
      </c>
    </row>
    <row r="96" spans="1:18" ht="15">
      <c r="A96" s="4">
        <v>92</v>
      </c>
      <c r="B96" s="4" t="s">
        <v>320</v>
      </c>
      <c r="C96" s="4" t="s">
        <v>321</v>
      </c>
      <c r="D96" s="4" t="s">
        <v>322</v>
      </c>
      <c r="E96" s="3"/>
      <c r="F96" s="5">
        <v>30354</v>
      </c>
      <c r="G96" s="4">
        <v>36</v>
      </c>
      <c r="H96" s="4" t="str">
        <f>TEXT(4819254763844,"0")</f>
        <v>4819254763844</v>
      </c>
      <c r="I96" s="4" t="s">
        <v>309</v>
      </c>
      <c r="J96" s="4">
        <v>9</v>
      </c>
      <c r="K96" s="4" t="s">
        <v>23</v>
      </c>
      <c r="L96" s="4" t="s">
        <v>24</v>
      </c>
      <c r="M96" s="3"/>
      <c r="N96" s="4">
        <v>275</v>
      </c>
      <c r="O96" s="4" t="s">
        <v>25</v>
      </c>
      <c r="P96" s="3"/>
      <c r="Q96" s="4" t="s">
        <v>31</v>
      </c>
      <c r="R96" s="4">
        <v>1726295037</v>
      </c>
    </row>
    <row r="97" spans="1:18" ht="15">
      <c r="A97" s="4">
        <v>93</v>
      </c>
      <c r="B97" s="4" t="s">
        <v>323</v>
      </c>
      <c r="C97" s="4" t="s">
        <v>324</v>
      </c>
      <c r="D97" s="4" t="s">
        <v>322</v>
      </c>
      <c r="E97" s="3"/>
      <c r="F97" s="5">
        <v>28435</v>
      </c>
      <c r="G97" s="4">
        <v>41</v>
      </c>
      <c r="H97" s="4" t="str">
        <f>TEXT(4819254763894,"0")</f>
        <v>4819254763894</v>
      </c>
      <c r="I97" s="4" t="s">
        <v>309</v>
      </c>
      <c r="J97" s="4">
        <v>9</v>
      </c>
      <c r="K97" s="4" t="s">
        <v>23</v>
      </c>
      <c r="L97" s="4" t="s">
        <v>24</v>
      </c>
      <c r="M97" s="3"/>
      <c r="N97" s="4">
        <v>104</v>
      </c>
      <c r="O97" s="4" t="s">
        <v>25</v>
      </c>
      <c r="P97" s="3"/>
      <c r="Q97" s="4" t="s">
        <v>31</v>
      </c>
      <c r="R97" s="4">
        <v>1726295037</v>
      </c>
    </row>
    <row r="98" spans="1:18" ht="15">
      <c r="A98" s="4">
        <v>94</v>
      </c>
      <c r="B98" s="4" t="s">
        <v>325</v>
      </c>
      <c r="C98" s="4" t="s">
        <v>326</v>
      </c>
      <c r="D98" s="4" t="s">
        <v>327</v>
      </c>
      <c r="E98" s="3"/>
      <c r="F98" s="5">
        <v>25022</v>
      </c>
      <c r="G98" s="4">
        <v>50</v>
      </c>
      <c r="H98" s="4" t="str">
        <f>TEXT(4819254763864,"0")</f>
        <v>4819254763864</v>
      </c>
      <c r="I98" s="4" t="s">
        <v>309</v>
      </c>
      <c r="J98" s="4">
        <v>9</v>
      </c>
      <c r="K98" s="4" t="s">
        <v>23</v>
      </c>
      <c r="L98" s="4" t="s">
        <v>24</v>
      </c>
      <c r="M98" s="3"/>
      <c r="N98" s="4">
        <v>103</v>
      </c>
      <c r="O98" s="4" t="s">
        <v>25</v>
      </c>
      <c r="P98" s="3"/>
      <c r="Q98" s="4" t="s">
        <v>31</v>
      </c>
      <c r="R98" s="4">
        <v>1758722064</v>
      </c>
    </row>
    <row r="99" spans="1:18" ht="15">
      <c r="A99" s="4">
        <v>95</v>
      </c>
      <c r="B99" s="4" t="s">
        <v>328</v>
      </c>
      <c r="C99" s="4" t="s">
        <v>329</v>
      </c>
      <c r="D99" s="4" t="s">
        <v>330</v>
      </c>
      <c r="E99" s="3"/>
      <c r="F99" s="5">
        <v>36892</v>
      </c>
      <c r="G99" s="4">
        <v>18</v>
      </c>
      <c r="H99" s="4" t="str">
        <f>TEXT(20014819254109000,"0")</f>
        <v>20014819254109000</v>
      </c>
      <c r="I99" s="4" t="s">
        <v>57</v>
      </c>
      <c r="J99" s="4">
        <v>1</v>
      </c>
      <c r="K99" s="4" t="s">
        <v>23</v>
      </c>
      <c r="L99" s="4" t="s">
        <v>24</v>
      </c>
      <c r="M99" s="3"/>
      <c r="N99" s="4">
        <v>155</v>
      </c>
      <c r="O99" s="4" t="s">
        <v>25</v>
      </c>
      <c r="P99" s="3"/>
      <c r="Q99" s="4" t="s">
        <v>26</v>
      </c>
      <c r="R99" s="3"/>
    </row>
    <row r="100" spans="1:18" ht="15">
      <c r="A100" s="4">
        <v>96</v>
      </c>
      <c r="B100" s="4" t="s">
        <v>331</v>
      </c>
      <c r="C100" s="4" t="s">
        <v>332</v>
      </c>
      <c r="D100" s="4" t="s">
        <v>333</v>
      </c>
      <c r="E100" s="3"/>
      <c r="F100" s="5">
        <v>36691</v>
      </c>
      <c r="G100" s="4">
        <v>18</v>
      </c>
      <c r="H100" s="4" t="str">
        <f>TEXT(20004819254102200,"0")</f>
        <v>20004819254102200</v>
      </c>
      <c r="I100" s="4" t="s">
        <v>208</v>
      </c>
      <c r="J100" s="4">
        <v>7</v>
      </c>
      <c r="K100" s="4" t="s">
        <v>23</v>
      </c>
      <c r="L100" s="4" t="s">
        <v>24</v>
      </c>
      <c r="M100" s="3"/>
      <c r="N100" s="4">
        <v>892</v>
      </c>
      <c r="O100" s="4" t="s">
        <v>25</v>
      </c>
      <c r="P100" s="3"/>
      <c r="Q100" s="4" t="s">
        <v>26</v>
      </c>
      <c r="R100" s="3"/>
    </row>
    <row r="101" spans="1:18" ht="15">
      <c r="A101" s="4">
        <v>97</v>
      </c>
      <c r="B101" s="4" t="s">
        <v>334</v>
      </c>
      <c r="C101" s="4" t="s">
        <v>285</v>
      </c>
      <c r="D101" s="4" t="s">
        <v>335</v>
      </c>
      <c r="E101" s="3"/>
      <c r="F101" s="5">
        <v>34062</v>
      </c>
      <c r="G101" s="4">
        <v>26</v>
      </c>
      <c r="H101" s="4" t="str">
        <f>TEXT(19934819254020400,"0")</f>
        <v>19934819254020400</v>
      </c>
      <c r="I101" s="4" t="s">
        <v>39</v>
      </c>
      <c r="J101" s="4">
        <v>2</v>
      </c>
      <c r="K101" s="4" t="s">
        <v>23</v>
      </c>
      <c r="L101" s="4" t="s">
        <v>24</v>
      </c>
      <c r="M101" s="3"/>
      <c r="N101" s="4">
        <v>276</v>
      </c>
      <c r="O101" s="4" t="s">
        <v>25</v>
      </c>
      <c r="P101" s="3"/>
      <c r="Q101" s="4" t="s">
        <v>31</v>
      </c>
      <c r="R101" s="3"/>
    </row>
    <row r="102" spans="1:18" ht="15">
      <c r="A102" s="4">
        <v>98</v>
      </c>
      <c r="B102" s="4" t="s">
        <v>336</v>
      </c>
      <c r="C102" s="4" t="s">
        <v>66</v>
      </c>
      <c r="D102" s="4" t="s">
        <v>337</v>
      </c>
      <c r="E102" s="3"/>
      <c r="F102" s="5">
        <v>30443</v>
      </c>
      <c r="G102" s="4">
        <v>36</v>
      </c>
      <c r="H102" s="4" t="str">
        <f>TEXT(19834819254102100,"0")</f>
        <v>19834819254102100</v>
      </c>
      <c r="I102" s="4" t="s">
        <v>338</v>
      </c>
      <c r="J102" s="4">
        <v>6</v>
      </c>
      <c r="K102" s="4" t="s">
        <v>23</v>
      </c>
      <c r="L102" s="4" t="s">
        <v>24</v>
      </c>
      <c r="M102" s="3"/>
      <c r="N102" s="4">
        <v>280</v>
      </c>
      <c r="O102" s="4" t="s">
        <v>25</v>
      </c>
      <c r="P102" s="3"/>
      <c r="Q102" s="4" t="s">
        <v>26</v>
      </c>
      <c r="R102" s="3"/>
    </row>
    <row r="103" spans="1:18" ht="15">
      <c r="A103" s="4">
        <v>99</v>
      </c>
      <c r="B103" s="4" t="s">
        <v>339</v>
      </c>
      <c r="C103" s="4" t="s">
        <v>340</v>
      </c>
      <c r="D103" s="4" t="s">
        <v>341</v>
      </c>
      <c r="E103" s="3"/>
      <c r="F103" s="5">
        <v>34833</v>
      </c>
      <c r="G103" s="4">
        <v>24</v>
      </c>
      <c r="H103" s="4" t="str">
        <f>TEXT(19954819254020400,"0")</f>
        <v>19954819254020400</v>
      </c>
      <c r="I103" s="4" t="s">
        <v>208</v>
      </c>
      <c r="J103" s="4">
        <v>7</v>
      </c>
      <c r="K103" s="4" t="s">
        <v>23</v>
      </c>
      <c r="L103" s="4" t="s">
        <v>24</v>
      </c>
      <c r="M103" s="3"/>
      <c r="N103" s="4">
        <v>336</v>
      </c>
      <c r="O103" s="4" t="s">
        <v>25</v>
      </c>
      <c r="P103" s="3"/>
      <c r="Q103" s="4" t="s">
        <v>31</v>
      </c>
      <c r="R103" s="3"/>
    </row>
    <row r="104" spans="1:18" ht="15">
      <c r="A104" s="4">
        <v>100</v>
      </c>
      <c r="B104" s="4" t="s">
        <v>342</v>
      </c>
      <c r="C104" s="4" t="s">
        <v>343</v>
      </c>
      <c r="D104" s="4" t="s">
        <v>93</v>
      </c>
      <c r="E104" s="3"/>
      <c r="F104" s="5">
        <v>33618</v>
      </c>
      <c r="G104" s="4">
        <v>27</v>
      </c>
      <c r="H104" s="4" t="str">
        <f>TEXT(19924819254000100,"0")</f>
        <v>19924819254000100</v>
      </c>
      <c r="I104" s="4" t="s">
        <v>344</v>
      </c>
      <c r="J104" s="4">
        <v>1</v>
      </c>
      <c r="K104" s="4" t="s">
        <v>23</v>
      </c>
      <c r="L104" s="4" t="s">
        <v>24</v>
      </c>
      <c r="M104" s="3"/>
      <c r="N104" s="4">
        <v>1092</v>
      </c>
      <c r="O104" s="4" t="s">
        <v>25</v>
      </c>
      <c r="P104" s="3"/>
      <c r="Q104" s="4" t="s">
        <v>26</v>
      </c>
      <c r="R104" s="3"/>
    </row>
    <row r="105" spans="1:18" ht="15">
      <c r="A105" s="4">
        <v>101</v>
      </c>
      <c r="B105" s="4" t="s">
        <v>345</v>
      </c>
      <c r="C105" s="4" t="s">
        <v>346</v>
      </c>
      <c r="D105" s="4" t="s">
        <v>347</v>
      </c>
      <c r="E105" s="3"/>
      <c r="F105" s="5">
        <v>36384</v>
      </c>
      <c r="G105" s="4">
        <v>19</v>
      </c>
      <c r="H105" s="4" t="str">
        <f>TEXT(19994819254109700,"0")</f>
        <v>19994819254109700</v>
      </c>
      <c r="I105" s="4" t="s">
        <v>57</v>
      </c>
      <c r="J105" s="4">
        <v>1</v>
      </c>
      <c r="K105" s="4" t="s">
        <v>23</v>
      </c>
      <c r="L105" s="4" t="s">
        <v>24</v>
      </c>
      <c r="M105" s="3"/>
      <c r="N105" s="4">
        <v>1091</v>
      </c>
      <c r="O105" s="4" t="s">
        <v>25</v>
      </c>
      <c r="P105" s="3"/>
      <c r="Q105" s="4" t="s">
        <v>31</v>
      </c>
      <c r="R105" s="3"/>
    </row>
    <row r="106" spans="1:18" ht="15">
      <c r="A106" s="4">
        <v>102</v>
      </c>
      <c r="B106" s="4" t="s">
        <v>348</v>
      </c>
      <c r="C106" s="4" t="s">
        <v>349</v>
      </c>
      <c r="D106" s="4" t="s">
        <v>350</v>
      </c>
      <c r="E106" s="3"/>
      <c r="F106" s="5">
        <v>22890</v>
      </c>
      <c r="G106" s="4">
        <v>56</v>
      </c>
      <c r="H106" s="4" t="str">
        <f>TEXT(4819254750808,"0")</f>
        <v>4819254750808</v>
      </c>
      <c r="I106" s="4" t="s">
        <v>129</v>
      </c>
      <c r="J106" s="4">
        <v>1</v>
      </c>
      <c r="K106" s="4" t="s">
        <v>23</v>
      </c>
      <c r="L106" s="4" t="s">
        <v>24</v>
      </c>
      <c r="M106" s="3"/>
      <c r="N106" s="4">
        <v>1093</v>
      </c>
      <c r="O106" s="4" t="s">
        <v>25</v>
      </c>
      <c r="P106" s="3"/>
      <c r="Q106" s="4" t="s">
        <v>26</v>
      </c>
      <c r="R106" s="3"/>
    </row>
    <row r="107" spans="1:18" ht="15">
      <c r="A107" s="4">
        <v>103</v>
      </c>
      <c r="B107" s="4" t="s">
        <v>351</v>
      </c>
      <c r="C107" s="4" t="s">
        <v>66</v>
      </c>
      <c r="D107" s="4" t="s">
        <v>67</v>
      </c>
      <c r="E107" s="3"/>
      <c r="F107" s="5">
        <v>25332</v>
      </c>
      <c r="G107" s="4">
        <v>50</v>
      </c>
      <c r="H107" s="4" t="str">
        <f>TEXT(5817458143036,"0")</f>
        <v>5817458143036</v>
      </c>
      <c r="I107" s="4" t="s">
        <v>129</v>
      </c>
      <c r="J107" s="4">
        <v>1</v>
      </c>
      <c r="K107" s="4" t="s">
        <v>23</v>
      </c>
      <c r="L107" s="4" t="s">
        <v>24</v>
      </c>
      <c r="M107" s="3"/>
      <c r="N107" s="4">
        <v>1094</v>
      </c>
      <c r="O107" s="4" t="s">
        <v>25</v>
      </c>
      <c r="P107" s="3"/>
      <c r="Q107" s="4" t="s">
        <v>31</v>
      </c>
      <c r="R107" s="3"/>
    </row>
    <row r="108" spans="1:18" ht="15">
      <c r="A108" s="4">
        <v>104</v>
      </c>
      <c r="B108" s="4" t="s">
        <v>352</v>
      </c>
      <c r="C108" s="4" t="s">
        <v>351</v>
      </c>
      <c r="D108" s="4" t="s">
        <v>353</v>
      </c>
      <c r="E108" s="3"/>
      <c r="F108" s="5">
        <v>23072</v>
      </c>
      <c r="G108" s="4">
        <v>56</v>
      </c>
      <c r="H108" s="4" t="str">
        <f>TEXT(4819254752683,"0")</f>
        <v>4819254752683</v>
      </c>
      <c r="I108" s="4" t="s">
        <v>39</v>
      </c>
      <c r="J108" s="4">
        <v>1</v>
      </c>
      <c r="K108" s="4" t="s">
        <v>23</v>
      </c>
      <c r="L108" s="4" t="s">
        <v>24</v>
      </c>
      <c r="M108" s="3"/>
      <c r="N108" s="4">
        <v>1096</v>
      </c>
      <c r="O108" s="4" t="s">
        <v>25</v>
      </c>
      <c r="P108" s="3"/>
      <c r="Q108" s="4" t="s">
        <v>26</v>
      </c>
      <c r="R108" s="3"/>
    </row>
    <row r="109" spans="1:18" ht="15">
      <c r="A109" s="4">
        <v>105</v>
      </c>
      <c r="B109" s="4" t="s">
        <v>354</v>
      </c>
      <c r="C109" s="4" t="s">
        <v>355</v>
      </c>
      <c r="D109" s="4" t="s">
        <v>356</v>
      </c>
      <c r="E109" s="3"/>
      <c r="F109" s="5">
        <v>31297</v>
      </c>
      <c r="G109" s="4">
        <v>33</v>
      </c>
      <c r="H109" s="4" t="str">
        <f>TEXT(4819254751564,"0")</f>
        <v>4819254751564</v>
      </c>
      <c r="I109" s="4" t="s">
        <v>39</v>
      </c>
      <c r="J109" s="4">
        <v>2</v>
      </c>
      <c r="K109" s="4" t="s">
        <v>23</v>
      </c>
      <c r="L109" s="4" t="s">
        <v>24</v>
      </c>
      <c r="M109" s="3"/>
      <c r="N109" s="4">
        <v>1098</v>
      </c>
      <c r="O109" s="4" t="s">
        <v>25</v>
      </c>
      <c r="P109" s="3"/>
      <c r="Q109" s="4" t="s">
        <v>31</v>
      </c>
      <c r="R109" s="3"/>
    </row>
    <row r="110" spans="1:18" ht="15">
      <c r="A110" s="4">
        <v>106</v>
      </c>
      <c r="B110" s="4" t="s">
        <v>357</v>
      </c>
      <c r="C110" s="4" t="s">
        <v>358</v>
      </c>
      <c r="D110" s="4" t="s">
        <v>359</v>
      </c>
      <c r="E110" s="3"/>
      <c r="F110" s="5">
        <v>38061</v>
      </c>
      <c r="G110" s="4">
        <v>15</v>
      </c>
      <c r="H110" s="4" t="str">
        <f>TEXT(20044819254108600,"0")</f>
        <v>20044819254108600</v>
      </c>
      <c r="I110" s="4" t="s">
        <v>360</v>
      </c>
      <c r="J110" s="4">
        <v>5</v>
      </c>
      <c r="K110" s="4" t="s">
        <v>23</v>
      </c>
      <c r="L110" s="4" t="s">
        <v>24</v>
      </c>
      <c r="M110" s="3"/>
      <c r="N110" s="4">
        <v>1107</v>
      </c>
      <c r="O110" s="4" t="s">
        <v>25</v>
      </c>
      <c r="P110" s="3"/>
      <c r="Q110" s="4" t="s">
        <v>31</v>
      </c>
      <c r="R110" s="3"/>
    </row>
    <row r="111" spans="1:18" ht="15">
      <c r="A111" s="4">
        <v>107</v>
      </c>
      <c r="B111" s="4" t="s">
        <v>361</v>
      </c>
      <c r="C111" s="4" t="s">
        <v>362</v>
      </c>
      <c r="D111" s="4" t="s">
        <v>363</v>
      </c>
      <c r="E111" s="3"/>
      <c r="F111" s="5">
        <v>23993</v>
      </c>
      <c r="G111" s="4">
        <v>53</v>
      </c>
      <c r="H111" s="4" t="str">
        <f>TEXT(4819254751041,"0")</f>
        <v>4819254751041</v>
      </c>
      <c r="I111" s="4" t="s">
        <v>39</v>
      </c>
      <c r="J111" s="4">
        <v>2</v>
      </c>
      <c r="K111" s="4" t="s">
        <v>23</v>
      </c>
      <c r="L111" s="4" t="s">
        <v>24</v>
      </c>
      <c r="M111" s="3"/>
      <c r="N111" s="4">
        <v>1100</v>
      </c>
      <c r="O111" s="4" t="s">
        <v>25</v>
      </c>
      <c r="P111" s="3"/>
      <c r="Q111" s="4" t="s">
        <v>26</v>
      </c>
      <c r="R111" s="3"/>
    </row>
    <row r="112" spans="1:18" ht="15">
      <c r="A112" s="4">
        <v>108</v>
      </c>
      <c r="B112" s="4" t="s">
        <v>364</v>
      </c>
      <c r="C112" s="4" t="s">
        <v>365</v>
      </c>
      <c r="D112" s="4" t="s">
        <v>366</v>
      </c>
      <c r="E112" s="3"/>
      <c r="F112" s="5">
        <v>34709</v>
      </c>
      <c r="G112" s="4">
        <v>24</v>
      </c>
      <c r="H112" s="4" t="str">
        <f>TEXT(19954819254109300,"0")</f>
        <v>19954819254109300</v>
      </c>
      <c r="I112" s="4" t="s">
        <v>360</v>
      </c>
      <c r="J112" s="4">
        <v>5</v>
      </c>
      <c r="K112" s="4" t="s">
        <v>23</v>
      </c>
      <c r="L112" s="4" t="s">
        <v>24</v>
      </c>
      <c r="M112" s="3"/>
      <c r="N112" s="4">
        <v>1108</v>
      </c>
      <c r="O112" s="4" t="s">
        <v>25</v>
      </c>
      <c r="P112" s="3"/>
      <c r="Q112" s="4" t="s">
        <v>26</v>
      </c>
      <c r="R112" s="3"/>
    </row>
    <row r="113" spans="1:18" ht="15">
      <c r="A113" s="4">
        <v>109</v>
      </c>
      <c r="B113" s="4" t="s">
        <v>367</v>
      </c>
      <c r="C113" s="4" t="s">
        <v>368</v>
      </c>
      <c r="D113" s="4" t="s">
        <v>369</v>
      </c>
      <c r="E113" s="3"/>
      <c r="F113" s="5">
        <v>37695</v>
      </c>
      <c r="G113" s="4">
        <v>16</v>
      </c>
      <c r="H113" s="4" t="str">
        <f>TEXT(20034819254105000,"0")</f>
        <v>20034819254105000</v>
      </c>
      <c r="I113" s="4" t="s">
        <v>39</v>
      </c>
      <c r="J113" s="4">
        <v>3</v>
      </c>
      <c r="K113" s="4" t="s">
        <v>23</v>
      </c>
      <c r="L113" s="4" t="s">
        <v>24</v>
      </c>
      <c r="M113" s="3"/>
      <c r="N113" s="4">
        <v>1101</v>
      </c>
      <c r="O113" s="4" t="s">
        <v>25</v>
      </c>
      <c r="P113" s="3"/>
      <c r="Q113" s="4" t="s">
        <v>26</v>
      </c>
      <c r="R113" s="3"/>
    </row>
    <row r="114" spans="1:18" ht="15">
      <c r="A114" s="4">
        <v>110</v>
      </c>
      <c r="B114" s="4" t="s">
        <v>225</v>
      </c>
      <c r="C114" s="4" t="s">
        <v>370</v>
      </c>
      <c r="D114" s="4" t="s">
        <v>371</v>
      </c>
      <c r="E114" s="3"/>
      <c r="F114" s="5">
        <v>27760</v>
      </c>
      <c r="G114" s="4">
        <v>43</v>
      </c>
      <c r="H114" s="4" t="str">
        <f>TEXT(4819254757090,"0")</f>
        <v>4819254757090</v>
      </c>
      <c r="I114" s="4" t="s">
        <v>360</v>
      </c>
      <c r="J114" s="4">
        <v>5</v>
      </c>
      <c r="K114" s="4" t="s">
        <v>23</v>
      </c>
      <c r="L114" s="4" t="s">
        <v>24</v>
      </c>
      <c r="M114" s="3"/>
      <c r="N114" s="4">
        <v>1110</v>
      </c>
      <c r="O114" s="4" t="s">
        <v>25</v>
      </c>
      <c r="P114" s="3"/>
      <c r="Q114" s="4" t="s">
        <v>31</v>
      </c>
      <c r="R114" s="3"/>
    </row>
    <row r="115" spans="1:18" ht="15">
      <c r="A115" s="4">
        <v>111</v>
      </c>
      <c r="B115" s="4" t="s">
        <v>372</v>
      </c>
      <c r="C115" s="4" t="s">
        <v>373</v>
      </c>
      <c r="D115" s="4" t="s">
        <v>374</v>
      </c>
      <c r="E115" s="3"/>
      <c r="F115" s="5">
        <v>22742</v>
      </c>
      <c r="G115" s="4">
        <v>57</v>
      </c>
      <c r="H115" s="4" t="str">
        <f>TEXT(4819254758264,"0")</f>
        <v>4819254758264</v>
      </c>
      <c r="I115" s="4" t="s">
        <v>338</v>
      </c>
      <c r="J115" s="4">
        <v>6</v>
      </c>
      <c r="K115" s="4" t="s">
        <v>23</v>
      </c>
      <c r="L115" s="4" t="s">
        <v>24</v>
      </c>
      <c r="M115" s="3"/>
      <c r="N115" s="4">
        <v>1120</v>
      </c>
      <c r="O115" s="4" t="s">
        <v>25</v>
      </c>
      <c r="P115" s="3"/>
      <c r="Q115" s="4" t="s">
        <v>26</v>
      </c>
      <c r="R115" s="3"/>
    </row>
    <row r="116" spans="1:18" ht="15">
      <c r="A116" s="4">
        <v>112</v>
      </c>
      <c r="B116" s="4" t="s">
        <v>375</v>
      </c>
      <c r="C116" s="4" t="s">
        <v>376</v>
      </c>
      <c r="D116" s="4" t="s">
        <v>377</v>
      </c>
      <c r="E116" s="3"/>
      <c r="F116" s="5">
        <v>17325</v>
      </c>
      <c r="G116" s="4">
        <v>71</v>
      </c>
      <c r="H116" s="4" t="str">
        <f>TEXT(4819254756202,"0")</f>
        <v>4819254756202</v>
      </c>
      <c r="I116" s="4" t="s">
        <v>139</v>
      </c>
      <c r="J116" s="4">
        <v>5</v>
      </c>
      <c r="K116" s="4" t="s">
        <v>23</v>
      </c>
      <c r="L116" s="4" t="s">
        <v>24</v>
      </c>
      <c r="M116" s="3"/>
      <c r="N116" s="4">
        <v>1116</v>
      </c>
      <c r="O116" s="4" t="s">
        <v>25</v>
      </c>
      <c r="P116" s="3"/>
      <c r="Q116" s="4" t="s">
        <v>26</v>
      </c>
      <c r="R116" s="3"/>
    </row>
    <row r="117" spans="1:18" ht="15">
      <c r="A117" s="4">
        <v>113</v>
      </c>
      <c r="B117" s="4" t="s">
        <v>378</v>
      </c>
      <c r="C117" s="4" t="s">
        <v>379</v>
      </c>
      <c r="D117" s="4" t="s">
        <v>380</v>
      </c>
      <c r="E117" s="3"/>
      <c r="F117" s="5">
        <v>29336</v>
      </c>
      <c r="G117" s="4">
        <v>39</v>
      </c>
      <c r="H117" s="4" t="str">
        <f>TEXT(4819254759887,"0")</f>
        <v>4819254759887</v>
      </c>
      <c r="I117" s="4" t="s">
        <v>208</v>
      </c>
      <c r="J117" s="4">
        <v>7</v>
      </c>
      <c r="K117" s="4" t="s">
        <v>23</v>
      </c>
      <c r="L117" s="4" t="s">
        <v>24</v>
      </c>
      <c r="M117" s="3"/>
      <c r="N117" s="4">
        <v>1122</v>
      </c>
      <c r="O117" s="4" t="s">
        <v>25</v>
      </c>
      <c r="P117" s="3"/>
      <c r="Q117" s="4" t="s">
        <v>31</v>
      </c>
      <c r="R117" s="3"/>
    </row>
    <row r="118" spans="1:18" ht="15">
      <c r="A118" s="4">
        <v>114</v>
      </c>
      <c r="B118" s="4" t="s">
        <v>381</v>
      </c>
      <c r="C118" s="4" t="s">
        <v>382</v>
      </c>
      <c r="D118" s="4" t="s">
        <v>383</v>
      </c>
      <c r="E118" s="3"/>
      <c r="F118" s="5">
        <v>26363</v>
      </c>
      <c r="G118" s="4">
        <v>47</v>
      </c>
      <c r="H118" s="4" t="str">
        <f>TEXT(4819254757177,"0")</f>
        <v>4819254757177</v>
      </c>
      <c r="I118" s="4" t="s">
        <v>155</v>
      </c>
      <c r="J118" s="4">
        <v>5</v>
      </c>
      <c r="K118" s="4" t="s">
        <v>23</v>
      </c>
      <c r="L118" s="4" t="s">
        <v>24</v>
      </c>
      <c r="M118" s="3"/>
      <c r="N118" s="4">
        <v>1119</v>
      </c>
      <c r="O118" s="4" t="s">
        <v>25</v>
      </c>
      <c r="P118" s="3"/>
      <c r="Q118" s="4" t="s">
        <v>26</v>
      </c>
      <c r="R118" s="3"/>
    </row>
    <row r="119" spans="1:18" ht="15">
      <c r="A119" s="4">
        <v>115</v>
      </c>
      <c r="B119" s="4" t="s">
        <v>384</v>
      </c>
      <c r="C119" s="4" t="s">
        <v>385</v>
      </c>
      <c r="D119" s="4" t="s">
        <v>386</v>
      </c>
      <c r="E119" s="3"/>
      <c r="F119" s="5">
        <v>26033</v>
      </c>
      <c r="G119" s="4">
        <v>48</v>
      </c>
      <c r="H119" s="4" t="str">
        <f>TEXT(4819254761323,"0")</f>
        <v>4819254761323</v>
      </c>
      <c r="I119" s="4" t="s">
        <v>313</v>
      </c>
      <c r="J119" s="4">
        <v>8</v>
      </c>
      <c r="K119" s="4" t="s">
        <v>23</v>
      </c>
      <c r="L119" s="4" t="s">
        <v>24</v>
      </c>
      <c r="M119" s="3"/>
      <c r="N119" s="4">
        <v>1126</v>
      </c>
      <c r="O119" s="4" t="s">
        <v>25</v>
      </c>
      <c r="P119" s="3"/>
      <c r="Q119" s="4" t="s">
        <v>31</v>
      </c>
      <c r="R119" s="3"/>
    </row>
    <row r="120" spans="1:18" ht="15">
      <c r="A120" s="4">
        <v>116</v>
      </c>
      <c r="B120" s="4" t="s">
        <v>387</v>
      </c>
      <c r="C120" s="4" t="s">
        <v>388</v>
      </c>
      <c r="D120" s="4" t="s">
        <v>389</v>
      </c>
      <c r="E120" s="3"/>
      <c r="F120" s="5">
        <v>36290</v>
      </c>
      <c r="G120" s="4">
        <v>20</v>
      </c>
      <c r="H120" s="4" t="str">
        <f>TEXT(19994819254018600,"0")</f>
        <v>19994819254018600</v>
      </c>
      <c r="I120" s="4" t="s">
        <v>201</v>
      </c>
      <c r="J120" s="4">
        <v>8</v>
      </c>
      <c r="K120" s="4" t="s">
        <v>23</v>
      </c>
      <c r="L120" s="4" t="s">
        <v>24</v>
      </c>
      <c r="M120" s="3"/>
      <c r="N120" s="4">
        <v>1125</v>
      </c>
      <c r="O120" s="4" t="s">
        <v>25</v>
      </c>
      <c r="P120" s="3"/>
      <c r="Q120" s="4" t="s">
        <v>26</v>
      </c>
      <c r="R120" s="3"/>
    </row>
    <row r="121" spans="1:18" ht="15">
      <c r="A121" s="4">
        <v>117</v>
      </c>
      <c r="B121" s="4" t="s">
        <v>390</v>
      </c>
      <c r="C121" s="4" t="s">
        <v>391</v>
      </c>
      <c r="D121" s="4" t="s">
        <v>392</v>
      </c>
      <c r="E121" s="3"/>
      <c r="F121" s="5">
        <v>42767</v>
      </c>
      <c r="G121" s="4">
        <v>2</v>
      </c>
      <c r="H121" s="4" t="str">
        <f>TEXT(20014819254110300,"0")</f>
        <v>20014819254110300</v>
      </c>
      <c r="I121" s="4" t="s">
        <v>309</v>
      </c>
      <c r="J121" s="4">
        <v>8</v>
      </c>
      <c r="K121" s="4" t="s">
        <v>23</v>
      </c>
      <c r="L121" s="4" t="s">
        <v>24</v>
      </c>
      <c r="M121" s="3"/>
      <c r="N121" s="4">
        <v>1128</v>
      </c>
      <c r="O121" s="4" t="s">
        <v>25</v>
      </c>
      <c r="P121" s="3"/>
      <c r="Q121" s="4" t="s">
        <v>26</v>
      </c>
      <c r="R121" s="3"/>
    </row>
    <row r="122" spans="1:18" ht="15">
      <c r="A122" s="4">
        <v>118</v>
      </c>
      <c r="B122" s="4" t="s">
        <v>393</v>
      </c>
      <c r="C122" s="4" t="s">
        <v>394</v>
      </c>
      <c r="D122" s="4" t="s">
        <v>395</v>
      </c>
      <c r="E122" s="3"/>
      <c r="F122" s="5">
        <v>26886</v>
      </c>
      <c r="G122" s="4">
        <v>45</v>
      </c>
      <c r="H122" s="4" t="str">
        <f>TEXT(4819254763901,"0")</f>
        <v>4819254763901</v>
      </c>
      <c r="I122" s="4" t="s">
        <v>201</v>
      </c>
      <c r="J122" s="4">
        <v>9</v>
      </c>
      <c r="K122" s="4" t="s">
        <v>23</v>
      </c>
      <c r="L122" s="4" t="s">
        <v>24</v>
      </c>
      <c r="M122" s="3"/>
      <c r="N122" s="4">
        <v>1131</v>
      </c>
      <c r="O122" s="4" t="s">
        <v>25</v>
      </c>
      <c r="P122" s="3"/>
      <c r="Q122" s="4" t="s">
        <v>26</v>
      </c>
      <c r="R122" s="3"/>
    </row>
    <row r="123" spans="1:18" ht="15">
      <c r="A123" s="4">
        <v>119</v>
      </c>
      <c r="B123" s="4" t="s">
        <v>396</v>
      </c>
      <c r="C123" s="4" t="s">
        <v>397</v>
      </c>
      <c r="D123" s="4" t="s">
        <v>398</v>
      </c>
      <c r="E123" s="3"/>
      <c r="F123" s="5">
        <v>42897</v>
      </c>
      <c r="G123" s="4">
        <v>1</v>
      </c>
      <c r="H123" s="4" t="str">
        <f>TEXT(20074819254109200,"0")</f>
        <v>20074819254109200</v>
      </c>
      <c r="I123" s="4" t="s">
        <v>309</v>
      </c>
      <c r="J123" s="4">
        <v>8</v>
      </c>
      <c r="K123" s="4" t="s">
        <v>23</v>
      </c>
      <c r="L123" s="4" t="s">
        <v>24</v>
      </c>
      <c r="M123" s="3"/>
      <c r="N123" s="4">
        <v>1130</v>
      </c>
      <c r="O123" s="4" t="s">
        <v>25</v>
      </c>
      <c r="P123" s="3"/>
      <c r="Q123" s="4" t="s">
        <v>26</v>
      </c>
      <c r="R123" s="3"/>
    </row>
    <row r="124" spans="1:18" ht="15">
      <c r="A124" s="4">
        <v>120</v>
      </c>
      <c r="B124" s="4" t="s">
        <v>399</v>
      </c>
      <c r="C124" s="4" t="s">
        <v>400</v>
      </c>
      <c r="D124" s="4" t="s">
        <v>401</v>
      </c>
      <c r="E124" s="3"/>
      <c r="F124" s="5">
        <v>29259</v>
      </c>
      <c r="G124" s="4">
        <v>39</v>
      </c>
      <c r="H124" s="4" t="str">
        <f>TEXT(4819254763538,"0")</f>
        <v>4819254763538</v>
      </c>
      <c r="I124" s="4" t="s">
        <v>309</v>
      </c>
      <c r="J124" s="4">
        <v>9</v>
      </c>
      <c r="K124" s="4" t="s">
        <v>23</v>
      </c>
      <c r="L124" s="4" t="s">
        <v>24</v>
      </c>
      <c r="M124" s="3"/>
      <c r="N124" s="4">
        <v>1132</v>
      </c>
      <c r="O124" s="4" t="s">
        <v>25</v>
      </c>
      <c r="P124" s="3"/>
      <c r="Q124" s="4" t="s">
        <v>26</v>
      </c>
      <c r="R124" s="3"/>
    </row>
    <row r="125" spans="1:18" ht="15">
      <c r="A125" s="4">
        <v>121</v>
      </c>
      <c r="B125" s="4" t="s">
        <v>402</v>
      </c>
      <c r="C125" s="4" t="s">
        <v>403</v>
      </c>
      <c r="D125" s="4" t="s">
        <v>404</v>
      </c>
      <c r="E125" s="3"/>
      <c r="F125" s="5">
        <v>32114</v>
      </c>
      <c r="G125" s="4">
        <v>31</v>
      </c>
      <c r="H125" s="4" t="str">
        <f>TEXT(19874819254105000,"0")</f>
        <v>19874819254105000</v>
      </c>
      <c r="I125" s="4" t="s">
        <v>108</v>
      </c>
      <c r="J125" s="4">
        <v>4</v>
      </c>
      <c r="K125" s="4" t="s">
        <v>23</v>
      </c>
      <c r="L125" s="4" t="s">
        <v>24</v>
      </c>
      <c r="M125" s="3"/>
      <c r="N125" s="4">
        <v>1103</v>
      </c>
      <c r="O125" s="4" t="s">
        <v>25</v>
      </c>
      <c r="P125" s="3"/>
      <c r="Q125" s="4" t="s">
        <v>26</v>
      </c>
      <c r="R125" s="3"/>
    </row>
    <row r="126" spans="1:18" ht="15">
      <c r="A126" s="4">
        <v>122</v>
      </c>
      <c r="B126" s="4" t="s">
        <v>405</v>
      </c>
      <c r="C126" s="4" t="s">
        <v>406</v>
      </c>
      <c r="D126" s="4" t="s">
        <v>407</v>
      </c>
      <c r="E126" s="3"/>
      <c r="F126" s="5">
        <v>29460</v>
      </c>
      <c r="G126" s="4">
        <v>38</v>
      </c>
      <c r="H126" s="4" t="str">
        <f>TEXT(4819254763183,"0")</f>
        <v>4819254763183</v>
      </c>
      <c r="I126" s="4" t="s">
        <v>201</v>
      </c>
      <c r="J126" s="4">
        <v>9</v>
      </c>
      <c r="K126" s="4" t="s">
        <v>23</v>
      </c>
      <c r="L126" s="4" t="s">
        <v>24</v>
      </c>
      <c r="M126" s="3"/>
      <c r="N126" s="4">
        <v>652</v>
      </c>
      <c r="O126" s="4" t="s">
        <v>25</v>
      </c>
      <c r="P126" s="3"/>
      <c r="Q126" s="4" t="s">
        <v>31</v>
      </c>
      <c r="R126" s="4">
        <v>1774736861</v>
      </c>
    </row>
    <row r="127" spans="1:18" ht="15">
      <c r="A127" s="4">
        <v>123</v>
      </c>
      <c r="B127" s="4" t="s">
        <v>408</v>
      </c>
      <c r="C127" s="4" t="s">
        <v>409</v>
      </c>
      <c r="D127" s="4" t="s">
        <v>410</v>
      </c>
      <c r="E127" s="3"/>
      <c r="F127" s="5">
        <v>34196</v>
      </c>
      <c r="G127" s="4">
        <v>25</v>
      </c>
      <c r="H127" s="4" t="str">
        <f>TEXT(19934819254000200,"0")</f>
        <v>19934819254000200</v>
      </c>
      <c r="I127" s="4" t="s">
        <v>57</v>
      </c>
      <c r="J127" s="4">
        <v>1</v>
      </c>
      <c r="K127" s="4" t="s">
        <v>23</v>
      </c>
      <c r="L127" s="4" t="s">
        <v>24</v>
      </c>
      <c r="M127" s="3"/>
      <c r="N127" s="4">
        <v>369</v>
      </c>
      <c r="O127" s="4" t="s">
        <v>25</v>
      </c>
      <c r="P127" s="3"/>
      <c r="Q127" s="4" t="s">
        <v>26</v>
      </c>
      <c r="R127" s="3"/>
    </row>
    <row r="128" spans="1:18" ht="15">
      <c r="A128" s="4">
        <v>124</v>
      </c>
      <c r="B128" s="4" t="s">
        <v>411</v>
      </c>
      <c r="C128" s="4" t="s">
        <v>412</v>
      </c>
      <c r="D128" s="4" t="s">
        <v>413</v>
      </c>
      <c r="E128" s="3"/>
      <c r="F128" s="5">
        <v>36897</v>
      </c>
      <c r="G128" s="4">
        <v>18</v>
      </c>
      <c r="H128" s="4" t="str">
        <f>TEXT(20014819254017300,"0")</f>
        <v>20014819254017300</v>
      </c>
      <c r="I128" s="4" t="s">
        <v>155</v>
      </c>
      <c r="J128" s="4">
        <v>5</v>
      </c>
      <c r="K128" s="4" t="s">
        <v>23</v>
      </c>
      <c r="L128" s="4" t="s">
        <v>24</v>
      </c>
      <c r="M128" s="3"/>
      <c r="N128" s="4">
        <v>1111</v>
      </c>
      <c r="O128" s="4" t="s">
        <v>25</v>
      </c>
      <c r="P128" s="3"/>
      <c r="Q128" s="4" t="s">
        <v>26</v>
      </c>
      <c r="R128" s="3"/>
    </row>
    <row r="129" spans="1:18" ht="15">
      <c r="A129" s="4">
        <v>125</v>
      </c>
      <c r="B129" s="4" t="s">
        <v>414</v>
      </c>
      <c r="C129" s="4" t="s">
        <v>415</v>
      </c>
      <c r="D129" s="4" t="s">
        <v>416</v>
      </c>
      <c r="E129" s="3"/>
      <c r="F129" s="5">
        <v>29103</v>
      </c>
      <c r="G129" s="4">
        <v>39</v>
      </c>
      <c r="H129" s="4" t="str">
        <f>TEXT(19794819254110000,"0")</f>
        <v>19794819254110000</v>
      </c>
      <c r="I129" s="4" t="s">
        <v>155</v>
      </c>
      <c r="J129" s="4">
        <v>5</v>
      </c>
      <c r="K129" s="4" t="s">
        <v>23</v>
      </c>
      <c r="L129" s="4" t="s">
        <v>24</v>
      </c>
      <c r="M129" s="3"/>
      <c r="N129" s="4">
        <v>1118</v>
      </c>
      <c r="O129" s="4" t="s">
        <v>25</v>
      </c>
      <c r="P129" s="3"/>
      <c r="Q129" s="4" t="s">
        <v>31</v>
      </c>
      <c r="R129" s="3"/>
    </row>
    <row r="130" spans="1:18" ht="15">
      <c r="A130" s="4">
        <v>126</v>
      </c>
      <c r="B130" s="4" t="s">
        <v>417</v>
      </c>
      <c r="C130" s="4" t="s">
        <v>418</v>
      </c>
      <c r="D130" s="4" t="s">
        <v>419</v>
      </c>
      <c r="E130" s="3"/>
      <c r="F130" s="5">
        <v>38718</v>
      </c>
      <c r="G130" s="4">
        <v>13</v>
      </c>
      <c r="H130" s="4" t="str">
        <f>TEXT(20064819254102100,"0")</f>
        <v>20064819254102100</v>
      </c>
      <c r="I130" s="4" t="s">
        <v>155</v>
      </c>
      <c r="J130" s="4">
        <v>5</v>
      </c>
      <c r="K130" s="4" t="s">
        <v>23</v>
      </c>
      <c r="L130" s="4" t="s">
        <v>24</v>
      </c>
      <c r="M130" s="3"/>
      <c r="N130" s="4">
        <v>1113</v>
      </c>
      <c r="O130" s="4" t="s">
        <v>25</v>
      </c>
      <c r="P130" s="3"/>
      <c r="Q130" s="4" t="s">
        <v>26</v>
      </c>
      <c r="R130" s="3"/>
    </row>
    <row r="131" spans="1:18" ht="15">
      <c r="A131" s="4">
        <v>127</v>
      </c>
      <c r="B131" s="4" t="s">
        <v>420</v>
      </c>
      <c r="C131" s="4" t="s">
        <v>421</v>
      </c>
      <c r="D131" s="4" t="s">
        <v>422</v>
      </c>
      <c r="E131" s="3"/>
      <c r="F131" s="5">
        <v>39099</v>
      </c>
      <c r="G131" s="4">
        <v>12</v>
      </c>
      <c r="H131" s="4" t="str">
        <f>TEXT(20074819254102100,"0")</f>
        <v>20074819254102100</v>
      </c>
      <c r="I131" s="4" t="s">
        <v>155</v>
      </c>
      <c r="J131" s="4">
        <v>5</v>
      </c>
      <c r="K131" s="4" t="s">
        <v>23</v>
      </c>
      <c r="L131" s="4" t="s">
        <v>24</v>
      </c>
      <c r="M131" s="3"/>
      <c r="N131" s="4">
        <v>1106</v>
      </c>
      <c r="O131" s="4" t="s">
        <v>25</v>
      </c>
      <c r="P131" s="3"/>
      <c r="Q131" s="4" t="s">
        <v>26</v>
      </c>
      <c r="R131" s="3"/>
    </row>
    <row r="132" spans="1:18" ht="15">
      <c r="A132" s="4">
        <v>128</v>
      </c>
      <c r="B132" s="4" t="s">
        <v>423</v>
      </c>
      <c r="C132" s="4" t="s">
        <v>240</v>
      </c>
      <c r="D132" s="4" t="s">
        <v>424</v>
      </c>
      <c r="E132" s="3"/>
      <c r="F132" s="5">
        <v>33788</v>
      </c>
      <c r="G132" s="4">
        <v>26</v>
      </c>
      <c r="H132" s="4" t="str">
        <f>TEXT(19924819254000100,"0")</f>
        <v>19924819254000100</v>
      </c>
      <c r="I132" s="4" t="s">
        <v>360</v>
      </c>
      <c r="J132" s="4">
        <v>5</v>
      </c>
      <c r="K132" s="4" t="s">
        <v>23</v>
      </c>
      <c r="L132" s="4" t="s">
        <v>24</v>
      </c>
      <c r="M132" s="3"/>
      <c r="N132" s="4">
        <v>1112</v>
      </c>
      <c r="O132" s="4" t="s">
        <v>25</v>
      </c>
      <c r="P132" s="3"/>
      <c r="Q132" s="4" t="s">
        <v>31</v>
      </c>
      <c r="R132" s="3"/>
    </row>
    <row r="133" spans="1:18" ht="15">
      <c r="A133" s="4">
        <v>129</v>
      </c>
      <c r="B133" s="4" t="s">
        <v>425</v>
      </c>
      <c r="C133" s="4" t="s">
        <v>426</v>
      </c>
      <c r="D133" s="4" t="s">
        <v>427</v>
      </c>
      <c r="E133" s="3"/>
      <c r="F133" s="5">
        <v>38477</v>
      </c>
      <c r="G133" s="4">
        <v>14</v>
      </c>
      <c r="H133" s="4" t="str">
        <f>TEXT(20054819254107100,"0")</f>
        <v>20054819254107100</v>
      </c>
      <c r="I133" s="4" t="s">
        <v>298</v>
      </c>
      <c r="J133" s="4">
        <v>7</v>
      </c>
      <c r="K133" s="4" t="s">
        <v>23</v>
      </c>
      <c r="L133" s="4" t="s">
        <v>24</v>
      </c>
      <c r="M133" s="3"/>
      <c r="N133" s="4">
        <v>1121</v>
      </c>
      <c r="O133" s="4" t="s">
        <v>25</v>
      </c>
      <c r="P133" s="3"/>
      <c r="Q133" s="4" t="s">
        <v>26</v>
      </c>
      <c r="R133" s="3"/>
    </row>
    <row r="134" spans="1:18" ht="15">
      <c r="A134" s="4">
        <v>130</v>
      </c>
      <c r="B134" s="4" t="s">
        <v>428</v>
      </c>
      <c r="C134" s="4" t="s">
        <v>429</v>
      </c>
      <c r="D134" s="4" t="s">
        <v>430</v>
      </c>
      <c r="E134" s="3"/>
      <c r="F134" s="5">
        <v>37847</v>
      </c>
      <c r="G134" s="4">
        <v>15</v>
      </c>
      <c r="H134" s="4" t="str">
        <f>TEXT(20034819254105000,"0")</f>
        <v>20034819254105000</v>
      </c>
      <c r="I134" s="4" t="s">
        <v>39</v>
      </c>
      <c r="J134" s="4">
        <v>7</v>
      </c>
      <c r="K134" s="4" t="s">
        <v>23</v>
      </c>
      <c r="L134" s="4" t="s">
        <v>24</v>
      </c>
      <c r="M134" s="3"/>
      <c r="N134" s="4">
        <v>1124</v>
      </c>
      <c r="O134" s="4" t="s">
        <v>25</v>
      </c>
      <c r="P134" s="3"/>
      <c r="Q134" s="4" t="s">
        <v>31</v>
      </c>
      <c r="R134" s="3"/>
    </row>
    <row r="135" spans="1:18" ht="15">
      <c r="A135" s="4">
        <v>131</v>
      </c>
      <c r="B135" s="4" t="s">
        <v>195</v>
      </c>
      <c r="C135" s="4" t="s">
        <v>431</v>
      </c>
      <c r="D135" s="4" t="s">
        <v>432</v>
      </c>
      <c r="E135" s="3"/>
      <c r="F135" s="5">
        <v>37781</v>
      </c>
      <c r="G135" s="4">
        <v>15</v>
      </c>
      <c r="H135" s="4" t="str">
        <f>TEXT(20034819254102100,"0")</f>
        <v>20034819254102100</v>
      </c>
      <c r="I135" s="4" t="s">
        <v>291</v>
      </c>
      <c r="J135" s="4">
        <v>8</v>
      </c>
      <c r="K135" s="4" t="s">
        <v>23</v>
      </c>
      <c r="L135" s="4" t="s">
        <v>24</v>
      </c>
      <c r="M135" s="3"/>
      <c r="N135" s="4">
        <v>1129</v>
      </c>
      <c r="O135" s="4" t="s">
        <v>25</v>
      </c>
      <c r="P135" s="3"/>
      <c r="Q135" s="4" t="s">
        <v>26</v>
      </c>
      <c r="R135" s="3"/>
    </row>
    <row r="136" spans="1:18" ht="15">
      <c r="A136" s="4">
        <v>132</v>
      </c>
      <c r="B136" s="4" t="s">
        <v>433</v>
      </c>
      <c r="C136" s="4" t="s">
        <v>434</v>
      </c>
      <c r="D136" s="4" t="s">
        <v>131</v>
      </c>
      <c r="E136" s="3"/>
      <c r="F136" s="5">
        <v>36557</v>
      </c>
      <c r="G136" s="4">
        <v>19</v>
      </c>
      <c r="H136" s="4" t="str">
        <f>TEXT(20044819254105100,"0")</f>
        <v>20044819254105100</v>
      </c>
      <c r="I136" s="4" t="s">
        <v>57</v>
      </c>
      <c r="J136" s="4">
        <v>1</v>
      </c>
      <c r="K136" s="4" t="s">
        <v>23</v>
      </c>
      <c r="L136" s="4" t="s">
        <v>24</v>
      </c>
      <c r="M136" s="3"/>
      <c r="N136" s="4">
        <v>1095</v>
      </c>
      <c r="O136" s="4" t="s">
        <v>25</v>
      </c>
      <c r="P136" s="3"/>
      <c r="Q136" s="4" t="s">
        <v>26</v>
      </c>
      <c r="R136" s="3"/>
    </row>
    <row r="137" spans="1:18" ht="15">
      <c r="A137" s="4">
        <v>133</v>
      </c>
      <c r="B137" s="4" t="s">
        <v>435</v>
      </c>
      <c r="C137" s="4" t="s">
        <v>436</v>
      </c>
      <c r="D137" s="4" t="s">
        <v>437</v>
      </c>
      <c r="E137" s="3"/>
      <c r="F137" s="5">
        <v>35768</v>
      </c>
      <c r="G137" s="4">
        <v>21</v>
      </c>
      <c r="H137" s="4" t="str">
        <f>TEXT(19974819254018000,"0")</f>
        <v>19974819254018000</v>
      </c>
      <c r="I137" s="4" t="s">
        <v>309</v>
      </c>
      <c r="J137" s="4">
        <v>8</v>
      </c>
      <c r="K137" s="4" t="s">
        <v>23</v>
      </c>
      <c r="L137" s="4" t="s">
        <v>24</v>
      </c>
      <c r="M137" s="3"/>
      <c r="N137" s="4">
        <v>1127</v>
      </c>
      <c r="O137" s="4" t="s">
        <v>25</v>
      </c>
      <c r="P137" s="3"/>
      <c r="Q137" s="4" t="s">
        <v>26</v>
      </c>
      <c r="R137" s="3"/>
    </row>
    <row r="138" spans="1:18" ht="15">
      <c r="A138" s="4">
        <v>134</v>
      </c>
      <c r="B138" s="4" t="s">
        <v>438</v>
      </c>
      <c r="C138" s="4" t="s">
        <v>439</v>
      </c>
      <c r="D138" s="4" t="s">
        <v>440</v>
      </c>
      <c r="E138" s="3"/>
      <c r="F138" s="5">
        <v>42808</v>
      </c>
      <c r="G138" s="4">
        <v>2</v>
      </c>
      <c r="H138" s="4" t="str">
        <f>TEXT(20074819254108000,"0")</f>
        <v>20074819254108000</v>
      </c>
      <c r="I138" s="4" t="s">
        <v>39</v>
      </c>
      <c r="J138" s="4">
        <v>1</v>
      </c>
      <c r="K138" s="4" t="s">
        <v>23</v>
      </c>
      <c r="L138" s="4" t="s">
        <v>24</v>
      </c>
      <c r="M138" s="3"/>
      <c r="N138" s="4">
        <v>1097</v>
      </c>
      <c r="O138" s="4" t="s">
        <v>25</v>
      </c>
      <c r="P138" s="3"/>
      <c r="Q138" s="4" t="s">
        <v>26</v>
      </c>
      <c r="R138" s="3"/>
    </row>
    <row r="139" spans="1:18" ht="15">
      <c r="A139" s="4">
        <v>135</v>
      </c>
      <c r="B139" s="4" t="s">
        <v>441</v>
      </c>
      <c r="C139" s="4" t="s">
        <v>442</v>
      </c>
      <c r="D139" s="4" t="s">
        <v>443</v>
      </c>
      <c r="E139" s="3"/>
      <c r="F139" s="5">
        <v>39814</v>
      </c>
      <c r="G139" s="4">
        <v>10</v>
      </c>
      <c r="H139" s="4" t="str">
        <f>TEXT(20094819254102100,"0")</f>
        <v>20094819254102100</v>
      </c>
      <c r="I139" s="4" t="s">
        <v>39</v>
      </c>
      <c r="J139" s="4">
        <v>2</v>
      </c>
      <c r="K139" s="4" t="s">
        <v>23</v>
      </c>
      <c r="L139" s="4" t="s">
        <v>24</v>
      </c>
      <c r="M139" s="3"/>
      <c r="N139" s="4">
        <v>1099</v>
      </c>
      <c r="O139" s="4" t="s">
        <v>25</v>
      </c>
      <c r="P139" s="3"/>
      <c r="Q139" s="4" t="s">
        <v>31</v>
      </c>
      <c r="R139" s="3"/>
    </row>
    <row r="140" spans="1:18" ht="15">
      <c r="A140" s="4">
        <v>136</v>
      </c>
      <c r="B140" s="4" t="s">
        <v>444</v>
      </c>
      <c r="C140" s="4" t="s">
        <v>388</v>
      </c>
      <c r="D140" s="4" t="s">
        <v>445</v>
      </c>
      <c r="E140" s="3"/>
      <c r="F140" s="5">
        <v>38893</v>
      </c>
      <c r="G140" s="4">
        <v>12</v>
      </c>
      <c r="H140" s="4" t="str">
        <f>TEXT(20064819254101400,"0")</f>
        <v>20064819254101400</v>
      </c>
      <c r="I140" s="4" t="s">
        <v>108</v>
      </c>
      <c r="J140" s="4">
        <v>4</v>
      </c>
      <c r="K140" s="4" t="s">
        <v>23</v>
      </c>
      <c r="L140" s="4" t="s">
        <v>24</v>
      </c>
      <c r="M140" s="3"/>
      <c r="N140" s="4">
        <v>1104</v>
      </c>
      <c r="O140" s="4" t="s">
        <v>25</v>
      </c>
      <c r="P140" s="3"/>
      <c r="Q140" s="4" t="s">
        <v>31</v>
      </c>
      <c r="R140" s="3"/>
    </row>
    <row r="141" spans="1:18" ht="15">
      <c r="A141" s="4">
        <v>137</v>
      </c>
      <c r="B141" s="4" t="s">
        <v>446</v>
      </c>
      <c r="C141" s="4" t="s">
        <v>447</v>
      </c>
      <c r="D141" s="4" t="s">
        <v>448</v>
      </c>
      <c r="E141" s="3"/>
      <c r="F141" s="5">
        <v>34762</v>
      </c>
      <c r="G141" s="4">
        <v>24</v>
      </c>
      <c r="H141" s="4" t="str">
        <f>TEXT(19954819254102100,"0")</f>
        <v>19954819254102100</v>
      </c>
      <c r="I141" s="4" t="s">
        <v>108</v>
      </c>
      <c r="J141" s="4">
        <v>4</v>
      </c>
      <c r="K141" s="4" t="s">
        <v>23</v>
      </c>
      <c r="L141" s="4" t="s">
        <v>24</v>
      </c>
      <c r="M141" s="3"/>
      <c r="N141" s="4">
        <v>1105</v>
      </c>
      <c r="O141" s="4" t="s">
        <v>25</v>
      </c>
      <c r="P141" s="3"/>
      <c r="Q141" s="4" t="s">
        <v>31</v>
      </c>
      <c r="R141" s="3"/>
    </row>
    <row r="142" spans="1:18" ht="15">
      <c r="A142" s="4">
        <v>138</v>
      </c>
      <c r="B142" s="4" t="s">
        <v>449</v>
      </c>
      <c r="C142" s="4" t="s">
        <v>450</v>
      </c>
      <c r="D142" s="4" t="s">
        <v>451</v>
      </c>
      <c r="E142" s="3"/>
      <c r="F142" s="5">
        <v>36892</v>
      </c>
      <c r="G142" s="4">
        <v>18</v>
      </c>
      <c r="H142" s="4" t="str">
        <f>TEXT(20014819254102200,"0")</f>
        <v>20014819254102200</v>
      </c>
      <c r="I142" s="4" t="s">
        <v>208</v>
      </c>
      <c r="J142" s="4">
        <v>7</v>
      </c>
      <c r="K142" s="4" t="s">
        <v>23</v>
      </c>
      <c r="L142" s="4" t="s">
        <v>24</v>
      </c>
      <c r="M142" s="3"/>
      <c r="N142" s="4">
        <v>1123</v>
      </c>
      <c r="O142" s="4" t="s">
        <v>25</v>
      </c>
      <c r="P142" s="3"/>
      <c r="Q142" s="4" t="s">
        <v>26</v>
      </c>
      <c r="R142" s="3"/>
    </row>
    <row r="143" spans="1:18" ht="15">
      <c r="A143" s="4">
        <v>139</v>
      </c>
      <c r="B143" s="4" t="s">
        <v>452</v>
      </c>
      <c r="C143" s="4" t="s">
        <v>453</v>
      </c>
      <c r="D143" s="4" t="s">
        <v>454</v>
      </c>
      <c r="E143" s="3"/>
      <c r="F143" s="5">
        <v>38876</v>
      </c>
      <c r="G143" s="4">
        <v>12</v>
      </c>
      <c r="H143" s="4" t="str">
        <f>TEXT(20064819254102400,"0")</f>
        <v>20064819254102400</v>
      </c>
      <c r="I143" s="4" t="s">
        <v>155</v>
      </c>
      <c r="J143" s="4">
        <v>5</v>
      </c>
      <c r="K143" s="4" t="s">
        <v>23</v>
      </c>
      <c r="L143" s="4" t="s">
        <v>24</v>
      </c>
      <c r="M143" s="3"/>
      <c r="N143" s="4">
        <v>1115</v>
      </c>
      <c r="O143" s="4" t="s">
        <v>25</v>
      </c>
      <c r="P143" s="3"/>
      <c r="Q143" s="4" t="s">
        <v>31</v>
      </c>
      <c r="R143" s="3"/>
    </row>
    <row r="144" spans="1:18" ht="15">
      <c r="A144" s="4">
        <v>140</v>
      </c>
      <c r="B144" s="4" t="s">
        <v>455</v>
      </c>
      <c r="C144" s="4" t="s">
        <v>237</v>
      </c>
      <c r="D144" s="4" t="s">
        <v>456</v>
      </c>
      <c r="E144" s="3"/>
      <c r="F144" s="5">
        <v>37211</v>
      </c>
      <c r="G144" s="4">
        <v>17</v>
      </c>
      <c r="H144" s="4" t="str">
        <f>TEXT(20094819254102100,"0")</f>
        <v>20094819254102100</v>
      </c>
      <c r="I144" s="4" t="s">
        <v>39</v>
      </c>
      <c r="J144" s="4">
        <v>5</v>
      </c>
      <c r="K144" s="4" t="s">
        <v>23</v>
      </c>
      <c r="L144" s="4" t="s">
        <v>24</v>
      </c>
      <c r="M144" s="3"/>
      <c r="N144" s="4">
        <v>1109</v>
      </c>
      <c r="O144" s="4" t="s">
        <v>25</v>
      </c>
      <c r="P144" s="3"/>
      <c r="Q144" s="4" t="s">
        <v>26</v>
      </c>
      <c r="R144" s="3"/>
    </row>
    <row r="145" spans="1:18" ht="15">
      <c r="A145" s="4">
        <v>141</v>
      </c>
      <c r="B145" s="4" t="s">
        <v>457</v>
      </c>
      <c r="C145" s="4" t="s">
        <v>458</v>
      </c>
      <c r="D145" s="4" t="s">
        <v>459</v>
      </c>
      <c r="E145" s="3"/>
      <c r="F145" s="5">
        <v>38293</v>
      </c>
      <c r="G145" s="4">
        <v>14</v>
      </c>
      <c r="H145" s="4" t="str">
        <f>TEXT(20044819254102400,"0")</f>
        <v>20044819254102400</v>
      </c>
      <c r="I145" s="4" t="s">
        <v>309</v>
      </c>
      <c r="J145" s="4">
        <v>8</v>
      </c>
      <c r="K145" s="4" t="s">
        <v>23</v>
      </c>
      <c r="L145" s="4" t="s">
        <v>24</v>
      </c>
      <c r="M145" s="3"/>
      <c r="N145" s="4">
        <v>880</v>
      </c>
      <c r="O145" s="4" t="s">
        <v>25</v>
      </c>
      <c r="P145" s="3"/>
      <c r="Q145" s="4" t="s">
        <v>31</v>
      </c>
      <c r="R145" s="3"/>
    </row>
    <row r="146" spans="1:18" ht="15">
      <c r="A146" s="4">
        <v>142</v>
      </c>
      <c r="B146" s="4" t="s">
        <v>460</v>
      </c>
      <c r="C146" s="4" t="s">
        <v>461</v>
      </c>
      <c r="D146" s="4" t="s">
        <v>462</v>
      </c>
      <c r="E146" s="3"/>
      <c r="F146" s="5">
        <v>38718</v>
      </c>
      <c r="G146" s="4">
        <v>13</v>
      </c>
      <c r="H146" s="4" t="str">
        <f>TEXT(20064819254102100,"0")</f>
        <v>20064819254102100</v>
      </c>
      <c r="I146" s="4" t="s">
        <v>155</v>
      </c>
      <c r="J146" s="4">
        <v>5</v>
      </c>
      <c r="K146" s="4" t="s">
        <v>23</v>
      </c>
      <c r="L146" s="4" t="s">
        <v>24</v>
      </c>
      <c r="M146" s="3"/>
      <c r="N146" s="4">
        <v>1114</v>
      </c>
      <c r="O146" s="4" t="s">
        <v>25</v>
      </c>
      <c r="P146" s="3"/>
      <c r="Q146" s="4" t="s">
        <v>26</v>
      </c>
      <c r="R146" s="3"/>
    </row>
    <row r="147" spans="1:18" ht="15">
      <c r="A147" s="4">
        <v>143</v>
      </c>
      <c r="B147" s="4" t="s">
        <v>463</v>
      </c>
      <c r="C147" s="4" t="s">
        <v>464</v>
      </c>
      <c r="D147" s="4" t="s">
        <v>465</v>
      </c>
      <c r="E147" s="3"/>
      <c r="F147" s="5">
        <v>36587</v>
      </c>
      <c r="G147" s="4">
        <v>19</v>
      </c>
      <c r="H147" s="4" t="str">
        <f>TEXT(20004819254102400,"0")</f>
        <v>20004819254102400</v>
      </c>
      <c r="I147" s="4" t="s">
        <v>155</v>
      </c>
      <c r="J147" s="4">
        <v>5</v>
      </c>
      <c r="K147" s="4" t="s">
        <v>23</v>
      </c>
      <c r="L147" s="4" t="s">
        <v>24</v>
      </c>
      <c r="M147" s="3"/>
      <c r="N147" s="4">
        <v>1117</v>
      </c>
      <c r="O147" s="4" t="s">
        <v>25</v>
      </c>
      <c r="P147" s="3"/>
      <c r="Q147" s="4" t="s">
        <v>31</v>
      </c>
      <c r="R147" s="3"/>
    </row>
    <row r="148" spans="1:18" ht="15">
      <c r="A148" s="4">
        <v>144</v>
      </c>
      <c r="B148" s="4" t="s">
        <v>466</v>
      </c>
      <c r="C148" s="4" t="s">
        <v>467</v>
      </c>
      <c r="D148" s="4" t="s">
        <v>468</v>
      </c>
      <c r="E148" s="3"/>
      <c r="F148" s="5">
        <v>37414</v>
      </c>
      <c r="G148" s="4">
        <v>16</v>
      </c>
      <c r="H148" s="4" t="str">
        <f>TEXT(20024819254102100,"0")</f>
        <v>20024819254102100</v>
      </c>
      <c r="I148" s="4" t="s">
        <v>57</v>
      </c>
      <c r="J148" s="4">
        <v>1</v>
      </c>
      <c r="K148" s="4" t="s">
        <v>23</v>
      </c>
      <c r="L148" s="4" t="s">
        <v>24</v>
      </c>
      <c r="M148" s="3"/>
      <c r="N148" s="4">
        <v>440</v>
      </c>
      <c r="O148" s="4" t="s">
        <v>25</v>
      </c>
      <c r="P148" s="3"/>
      <c r="Q148" s="4" t="s">
        <v>26</v>
      </c>
      <c r="R148" s="3"/>
    </row>
    <row r="149" spans="1:18" ht="15">
      <c r="A149" s="4">
        <v>145</v>
      </c>
      <c r="B149" s="4" t="s">
        <v>469</v>
      </c>
      <c r="C149" s="4" t="s">
        <v>470</v>
      </c>
      <c r="D149" s="4" t="s">
        <v>471</v>
      </c>
      <c r="E149" s="3"/>
      <c r="F149" s="5">
        <v>32696</v>
      </c>
      <c r="G149" s="4">
        <v>29</v>
      </c>
      <c r="H149" s="4" t="str">
        <f>TEXT(4819254762002,"0")</f>
        <v>4819254762002</v>
      </c>
      <c r="I149" s="4" t="s">
        <v>201</v>
      </c>
      <c r="J149" s="4">
        <v>8</v>
      </c>
      <c r="K149" s="4" t="s">
        <v>23</v>
      </c>
      <c r="L149" s="4" t="s">
        <v>24</v>
      </c>
      <c r="M149" s="3"/>
      <c r="N149" s="4">
        <v>282</v>
      </c>
      <c r="O149" s="4" t="s">
        <v>25</v>
      </c>
      <c r="P149" s="3"/>
      <c r="Q149" s="4" t="s">
        <v>31</v>
      </c>
      <c r="R149" s="3"/>
    </row>
    <row r="150" spans="1:18" ht="15">
      <c r="A150" s="4">
        <v>146</v>
      </c>
      <c r="B150" s="4" t="s">
        <v>472</v>
      </c>
      <c r="C150" s="4" t="s">
        <v>473</v>
      </c>
      <c r="D150" s="4" t="s">
        <v>474</v>
      </c>
      <c r="E150" s="3"/>
      <c r="F150" s="5">
        <v>37049</v>
      </c>
      <c r="G150" s="4">
        <v>17</v>
      </c>
      <c r="H150" s="4" t="str">
        <f>TEXT(20014819254020400,"0")</f>
        <v>20014819254020400</v>
      </c>
      <c r="I150" s="4" t="s">
        <v>184</v>
      </c>
      <c r="J150" s="4">
        <v>6</v>
      </c>
      <c r="K150" s="4" t="s">
        <v>23</v>
      </c>
      <c r="L150" s="4" t="s">
        <v>24</v>
      </c>
      <c r="M150" s="3"/>
      <c r="N150" s="4">
        <v>281</v>
      </c>
      <c r="O150" s="4" t="s">
        <v>25</v>
      </c>
      <c r="P150" s="3"/>
      <c r="Q150" s="4" t="s">
        <v>26</v>
      </c>
      <c r="R150" s="3"/>
    </row>
    <row r="151" spans="1:18" ht="15">
      <c r="A151" s="4">
        <v>147</v>
      </c>
      <c r="B151" s="4" t="s">
        <v>425</v>
      </c>
      <c r="C151" s="4" t="s">
        <v>475</v>
      </c>
      <c r="D151" s="4" t="s">
        <v>476</v>
      </c>
      <c r="E151" s="3"/>
      <c r="F151" s="5">
        <v>38847</v>
      </c>
      <c r="G151" s="4">
        <v>13</v>
      </c>
      <c r="H151" s="4" t="str">
        <f>TEXT(20064819254102100,"0")</f>
        <v>20064819254102100</v>
      </c>
      <c r="I151" s="4" t="s">
        <v>39</v>
      </c>
      <c r="J151" s="4">
        <v>3</v>
      </c>
      <c r="K151" s="4" t="s">
        <v>23</v>
      </c>
      <c r="L151" s="4" t="s">
        <v>24</v>
      </c>
      <c r="M151" s="3"/>
      <c r="N151" s="4">
        <v>1102</v>
      </c>
      <c r="O151" s="4" t="s">
        <v>25</v>
      </c>
      <c r="P151" s="3"/>
      <c r="Q151" s="4" t="s">
        <v>26</v>
      </c>
      <c r="R151" s="3"/>
    </row>
    <row r="152" spans="1:18" ht="15">
      <c r="A152" s="4">
        <v>148</v>
      </c>
      <c r="B152" s="4" t="s">
        <v>477</v>
      </c>
      <c r="C152" s="4" t="s">
        <v>478</v>
      </c>
      <c r="D152" s="4" t="s">
        <v>341</v>
      </c>
      <c r="E152" s="3"/>
      <c r="F152" s="5">
        <v>38209</v>
      </c>
      <c r="G152" s="4">
        <v>14</v>
      </c>
      <c r="H152" s="4" t="str">
        <f>TEXT(20044819254102200,"0")</f>
        <v>20044819254102200</v>
      </c>
      <c r="I152" s="4" t="s">
        <v>208</v>
      </c>
      <c r="J152" s="4">
        <v>7</v>
      </c>
      <c r="K152" s="4" t="s">
        <v>23</v>
      </c>
      <c r="L152" s="4" t="s">
        <v>24</v>
      </c>
      <c r="M152" s="3"/>
      <c r="N152" s="4">
        <v>1124</v>
      </c>
      <c r="O152" s="4" t="s">
        <v>25</v>
      </c>
      <c r="P152" s="3"/>
      <c r="Q152" s="4" t="s">
        <v>31</v>
      </c>
      <c r="R152" s="3"/>
    </row>
    <row r="153" spans="1:18" ht="15">
      <c r="A153" s="4">
        <v>149</v>
      </c>
      <c r="B153" s="4" t="s">
        <v>479</v>
      </c>
      <c r="C153" s="4" t="s">
        <v>480</v>
      </c>
      <c r="D153" s="4" t="s">
        <v>481</v>
      </c>
      <c r="E153" s="3"/>
      <c r="F153" s="5">
        <v>29564</v>
      </c>
      <c r="G153" s="4">
        <v>38</v>
      </c>
      <c r="H153" s="4" t="str">
        <f>TEXT(4819254750785,"0")</f>
        <v>4819254750785</v>
      </c>
      <c r="I153" s="4" t="s">
        <v>57</v>
      </c>
      <c r="J153" s="4">
        <v>1</v>
      </c>
      <c r="K153" s="4" t="s">
        <v>23</v>
      </c>
      <c r="L153" s="4" t="s">
        <v>24</v>
      </c>
      <c r="M153" s="3"/>
      <c r="N153" s="4">
        <v>1091</v>
      </c>
      <c r="O153" s="4" t="s">
        <v>25</v>
      </c>
      <c r="P153" s="3"/>
      <c r="Q153" s="4" t="s">
        <v>31</v>
      </c>
      <c r="R153" s="3"/>
    </row>
    <row r="154" spans="1:18" ht="15">
      <c r="A154" s="4">
        <v>150</v>
      </c>
      <c r="B154" s="4" t="s">
        <v>482</v>
      </c>
      <c r="C154" s="4" t="s">
        <v>483</v>
      </c>
      <c r="D154" s="4" t="s">
        <v>484</v>
      </c>
      <c r="E154" s="3"/>
      <c r="F154" s="5">
        <v>32245</v>
      </c>
      <c r="G154" s="4">
        <v>31</v>
      </c>
      <c r="H154" s="4" t="str">
        <f>TEXT(19884819254106900,"0")</f>
        <v>19884819254106900</v>
      </c>
      <c r="I154" s="4" t="s">
        <v>43</v>
      </c>
      <c r="J154" s="4">
        <v>6</v>
      </c>
      <c r="K154" s="4" t="s">
        <v>23</v>
      </c>
      <c r="L154" s="4" t="s">
        <v>24</v>
      </c>
      <c r="M154" s="3"/>
      <c r="N154" s="4">
        <v>663</v>
      </c>
      <c r="O154" s="4" t="s">
        <v>25</v>
      </c>
      <c r="P154" s="3"/>
      <c r="Q154" s="4" t="s">
        <v>31</v>
      </c>
      <c r="R154" s="3"/>
    </row>
    <row r="155" spans="1:18" ht="15">
      <c r="A155" s="4">
        <v>151</v>
      </c>
      <c r="B155" s="4" t="s">
        <v>485</v>
      </c>
      <c r="C155" s="4" t="s">
        <v>486</v>
      </c>
      <c r="D155" s="4" t="s">
        <v>487</v>
      </c>
      <c r="E155" s="3"/>
      <c r="F155" s="5">
        <v>32830</v>
      </c>
      <c r="G155" s="4">
        <v>29</v>
      </c>
      <c r="H155" s="4" t="str">
        <f>TEXT(19894819254754300,"0")</f>
        <v>19894819254754300</v>
      </c>
      <c r="I155" s="4" t="s">
        <v>108</v>
      </c>
      <c r="J155" s="4">
        <v>4</v>
      </c>
      <c r="K155" s="4" t="s">
        <v>23</v>
      </c>
      <c r="L155" s="4" t="s">
        <v>24</v>
      </c>
      <c r="M155" s="3"/>
      <c r="N155" s="4">
        <v>216</v>
      </c>
      <c r="O155" s="4" t="s">
        <v>25</v>
      </c>
      <c r="P155" s="3"/>
      <c r="Q155" s="4" t="s">
        <v>26</v>
      </c>
      <c r="R155" s="3"/>
    </row>
    <row r="156" spans="1:18" ht="15">
      <c r="A156" s="4">
        <v>152</v>
      </c>
      <c r="B156" s="4" t="s">
        <v>364</v>
      </c>
      <c r="C156" s="4" t="s">
        <v>488</v>
      </c>
      <c r="D156" s="4" t="s">
        <v>489</v>
      </c>
      <c r="E156" s="3"/>
      <c r="F156" s="5">
        <v>35439</v>
      </c>
      <c r="G156" s="4">
        <v>22</v>
      </c>
      <c r="H156" s="4" t="str">
        <f>TEXT(19974819254015800,"0")</f>
        <v>19974819254015800</v>
      </c>
      <c r="I156" s="4" t="s">
        <v>201</v>
      </c>
      <c r="J156" s="4">
        <v>9</v>
      </c>
      <c r="K156" s="4" t="s">
        <v>23</v>
      </c>
      <c r="L156" s="4" t="s">
        <v>24</v>
      </c>
      <c r="M156" s="3"/>
      <c r="N156" s="4">
        <v>650</v>
      </c>
      <c r="O156" s="4" t="s">
        <v>25</v>
      </c>
      <c r="P156" s="3"/>
      <c r="Q156" s="4" t="s">
        <v>26</v>
      </c>
      <c r="R156" s="3"/>
    </row>
    <row r="157" spans="1:18" ht="15">
      <c r="A157" s="4">
        <v>153</v>
      </c>
      <c r="B157" s="4" t="s">
        <v>490</v>
      </c>
      <c r="C157" s="4" t="s">
        <v>491</v>
      </c>
      <c r="D157" s="4" t="s">
        <v>492</v>
      </c>
      <c r="E157" s="3"/>
      <c r="F157" s="5">
        <v>28916</v>
      </c>
      <c r="G157" s="4">
        <v>40</v>
      </c>
      <c r="H157" s="4" t="str">
        <f>TEXT(4819254763987,"0")</f>
        <v>4819254763987</v>
      </c>
      <c r="I157" s="4" t="s">
        <v>201</v>
      </c>
      <c r="J157" s="4">
        <v>9</v>
      </c>
      <c r="K157" s="4" t="s">
        <v>23</v>
      </c>
      <c r="L157" s="4" t="s">
        <v>24</v>
      </c>
      <c r="M157" s="3"/>
      <c r="N157" s="4">
        <v>898</v>
      </c>
      <c r="O157" s="4" t="s">
        <v>25</v>
      </c>
      <c r="P157" s="3"/>
      <c r="Q157" s="4" t="s">
        <v>26</v>
      </c>
      <c r="R157" s="3"/>
    </row>
    <row r="158" spans="1:18" ht="15">
      <c r="A158" s="4">
        <v>154</v>
      </c>
      <c r="B158" s="4" t="s">
        <v>493</v>
      </c>
      <c r="C158" s="4" t="s">
        <v>494</v>
      </c>
      <c r="D158" s="4" t="s">
        <v>495</v>
      </c>
      <c r="E158" s="3"/>
      <c r="F158" s="5">
        <v>20821</v>
      </c>
      <c r="G158" s="4">
        <v>62</v>
      </c>
      <c r="H158" s="4" t="str">
        <f>TEXT(4819254749385,"0")</f>
        <v>4819254749385</v>
      </c>
      <c r="I158" s="4" t="s">
        <v>57</v>
      </c>
      <c r="J158" s="4">
        <v>1</v>
      </c>
      <c r="K158" s="4" t="s">
        <v>23</v>
      </c>
      <c r="L158" s="4" t="s">
        <v>24</v>
      </c>
      <c r="M158" s="3"/>
      <c r="N158" s="4">
        <v>899</v>
      </c>
      <c r="O158" s="4" t="s">
        <v>25</v>
      </c>
      <c r="P158" s="3"/>
      <c r="Q158" s="4" t="s">
        <v>26</v>
      </c>
      <c r="R158" s="3"/>
    </row>
    <row r="159" spans="1:18" ht="15">
      <c r="A159" s="4">
        <v>155</v>
      </c>
      <c r="B159" s="4" t="s">
        <v>496</v>
      </c>
      <c r="C159" s="4" t="s">
        <v>497</v>
      </c>
      <c r="D159" s="4" t="s">
        <v>498</v>
      </c>
      <c r="E159" s="3"/>
      <c r="F159" s="5">
        <v>36855</v>
      </c>
      <c r="G159" s="4">
        <v>18</v>
      </c>
      <c r="H159" s="4" t="str">
        <f>TEXT(20004819254019500,"0")</f>
        <v>20004819254019500</v>
      </c>
      <c r="I159" s="4" t="s">
        <v>39</v>
      </c>
      <c r="J159" s="4">
        <v>2</v>
      </c>
      <c r="K159" s="4" t="s">
        <v>23</v>
      </c>
      <c r="L159" s="4" t="s">
        <v>24</v>
      </c>
      <c r="M159" s="3"/>
      <c r="N159" s="4">
        <v>878</v>
      </c>
      <c r="O159" s="4" t="s">
        <v>25</v>
      </c>
      <c r="P159" s="3"/>
      <c r="Q159" s="4" t="s">
        <v>31</v>
      </c>
      <c r="R159" s="3"/>
    </row>
    <row r="160" spans="1:18" ht="15">
      <c r="A160" s="4">
        <v>156</v>
      </c>
      <c r="B160" s="4" t="s">
        <v>499</v>
      </c>
      <c r="C160" s="4" t="s">
        <v>500</v>
      </c>
      <c r="D160" s="4" t="s">
        <v>501</v>
      </c>
      <c r="E160" s="3"/>
      <c r="F160" s="5">
        <v>26007</v>
      </c>
      <c r="G160" s="4">
        <v>48</v>
      </c>
      <c r="H160" s="4" t="str">
        <f>TEXT(4819254758243,"0")</f>
        <v>4819254758243</v>
      </c>
      <c r="I160" s="4" t="s">
        <v>338</v>
      </c>
      <c r="J160" s="4">
        <v>6</v>
      </c>
      <c r="K160" s="4" t="s">
        <v>23</v>
      </c>
      <c r="L160" s="4" t="s">
        <v>24</v>
      </c>
      <c r="M160" s="3"/>
      <c r="N160" s="4">
        <v>635</v>
      </c>
      <c r="O160" s="4" t="s">
        <v>25</v>
      </c>
      <c r="P160" s="3"/>
      <c r="Q160" s="4" t="s">
        <v>31</v>
      </c>
      <c r="R160" s="3"/>
    </row>
    <row r="161" spans="1:18" ht="15">
      <c r="A161" s="4">
        <v>157</v>
      </c>
      <c r="B161" s="4" t="s">
        <v>502</v>
      </c>
      <c r="C161" s="4" t="s">
        <v>66</v>
      </c>
      <c r="D161" s="4" t="s">
        <v>503</v>
      </c>
      <c r="E161" s="3"/>
      <c r="F161" s="5">
        <v>32697</v>
      </c>
      <c r="G161" s="4">
        <v>29</v>
      </c>
      <c r="H161" s="4" t="str">
        <f>TEXT(4819254754243,"0")</f>
        <v>4819254754243</v>
      </c>
      <c r="I161" s="4" t="s">
        <v>85</v>
      </c>
      <c r="J161" s="4">
        <v>4</v>
      </c>
      <c r="K161" s="4" t="s">
        <v>23</v>
      </c>
      <c r="L161" s="4" t="s">
        <v>24</v>
      </c>
      <c r="M161" s="3"/>
      <c r="N161" s="4">
        <v>278</v>
      </c>
      <c r="O161" s="4" t="s">
        <v>25</v>
      </c>
      <c r="P161" s="3"/>
      <c r="Q161" s="4" t="s">
        <v>31</v>
      </c>
      <c r="R161" s="3"/>
    </row>
    <row r="162" spans="1:18" ht="15">
      <c r="A162" s="4">
        <v>158</v>
      </c>
      <c r="B162" s="4" t="s">
        <v>504</v>
      </c>
      <c r="C162" s="4" t="s">
        <v>505</v>
      </c>
      <c r="D162" s="4" t="s">
        <v>506</v>
      </c>
      <c r="E162" s="3"/>
      <c r="F162" s="5">
        <v>27552</v>
      </c>
      <c r="G162" s="4">
        <v>43</v>
      </c>
      <c r="H162" s="4" t="str">
        <f>TEXT(3617751626359,"0")</f>
        <v>3617751626359</v>
      </c>
      <c r="I162" s="4" t="s">
        <v>43</v>
      </c>
      <c r="J162" s="4">
        <v>4</v>
      </c>
      <c r="K162" s="4" t="s">
        <v>23</v>
      </c>
      <c r="L162" s="4" t="s">
        <v>24</v>
      </c>
      <c r="M162" s="3"/>
      <c r="N162" s="4">
        <v>100</v>
      </c>
      <c r="O162" s="4" t="s">
        <v>25</v>
      </c>
      <c r="P162" s="3"/>
      <c r="Q162" s="4" t="s">
        <v>26</v>
      </c>
      <c r="R162" s="3"/>
    </row>
    <row r="163" spans="1:18" ht="15">
      <c r="A163" s="4">
        <v>159</v>
      </c>
      <c r="B163" s="4" t="s">
        <v>507</v>
      </c>
      <c r="C163" s="4" t="s">
        <v>508</v>
      </c>
      <c r="D163" s="4" t="s">
        <v>509</v>
      </c>
      <c r="E163" s="3"/>
      <c r="F163" s="5">
        <v>17228</v>
      </c>
      <c r="G163" s="4">
        <v>72</v>
      </c>
      <c r="H163" s="4" t="str">
        <f>TEXT(19474819254000000,"0")</f>
        <v>19474819254000000</v>
      </c>
      <c r="I163" s="4" t="s">
        <v>201</v>
      </c>
      <c r="J163" s="4">
        <v>9</v>
      </c>
      <c r="K163" s="4" t="s">
        <v>23</v>
      </c>
      <c r="L163" s="4" t="s">
        <v>24</v>
      </c>
      <c r="M163" s="3"/>
      <c r="N163" s="4">
        <v>897</v>
      </c>
      <c r="O163" s="4" t="s">
        <v>25</v>
      </c>
      <c r="P163" s="3"/>
      <c r="Q163" s="4" t="s">
        <v>26</v>
      </c>
      <c r="R163" s="3"/>
    </row>
    <row r="164" spans="1:18" ht="15">
      <c r="A164" s="4">
        <v>160</v>
      </c>
      <c r="B164" s="4" t="s">
        <v>510</v>
      </c>
      <c r="C164" s="4" t="s">
        <v>511</v>
      </c>
      <c r="D164" s="4" t="s">
        <v>512</v>
      </c>
      <c r="E164" s="3"/>
      <c r="F164" s="5">
        <v>37695</v>
      </c>
      <c r="G164" s="4">
        <v>16</v>
      </c>
      <c r="H164" s="4" t="str">
        <f>TEXT(20034819254009400,"0")</f>
        <v>20034819254009400</v>
      </c>
      <c r="I164" s="4" t="s">
        <v>513</v>
      </c>
      <c r="J164" s="4">
        <v>5</v>
      </c>
      <c r="K164" s="4" t="s">
        <v>23</v>
      </c>
      <c r="L164" s="4" t="s">
        <v>24</v>
      </c>
      <c r="M164" s="3"/>
      <c r="N164" s="4">
        <v>433</v>
      </c>
      <c r="O164" s="4" t="s">
        <v>25</v>
      </c>
      <c r="P164" s="3"/>
      <c r="Q164" s="4" t="s">
        <v>26</v>
      </c>
      <c r="R164" s="3"/>
    </row>
    <row r="165" spans="1:18" ht="15">
      <c r="A165" s="4">
        <v>161</v>
      </c>
      <c r="B165" s="4" t="s">
        <v>514</v>
      </c>
      <c r="C165" s="4" t="s">
        <v>515</v>
      </c>
      <c r="D165" s="4" t="s">
        <v>341</v>
      </c>
      <c r="E165" s="3"/>
      <c r="F165" s="5">
        <v>38117</v>
      </c>
      <c r="G165" s="4">
        <v>15</v>
      </c>
      <c r="H165" s="4" t="str">
        <f>TEXT(20044819254105000,"0")</f>
        <v>20044819254105000</v>
      </c>
      <c r="I165" s="4" t="s">
        <v>208</v>
      </c>
      <c r="J165" s="4">
        <v>7</v>
      </c>
      <c r="K165" s="4" t="s">
        <v>23</v>
      </c>
      <c r="L165" s="4" t="s">
        <v>24</v>
      </c>
      <c r="M165" s="3"/>
      <c r="N165" s="4">
        <v>638</v>
      </c>
      <c r="O165" s="4" t="s">
        <v>25</v>
      </c>
      <c r="P165" s="3"/>
      <c r="Q165" s="4" t="s">
        <v>26</v>
      </c>
      <c r="R165" s="3"/>
    </row>
    <row r="166" spans="1:18" ht="15">
      <c r="A166" s="4">
        <v>162</v>
      </c>
      <c r="B166" s="4" t="s">
        <v>516</v>
      </c>
      <c r="C166" s="4" t="s">
        <v>517</v>
      </c>
      <c r="D166" s="4" t="s">
        <v>518</v>
      </c>
      <c r="E166" s="3"/>
      <c r="F166" s="5">
        <v>13077</v>
      </c>
      <c r="G166" s="4">
        <v>83</v>
      </c>
      <c r="H166" s="4" t="str">
        <f>TEXT(4819254000001,"0")</f>
        <v>4819254000001</v>
      </c>
      <c r="I166" s="4" t="s">
        <v>39</v>
      </c>
      <c r="J166" s="4">
        <v>5</v>
      </c>
      <c r="K166" s="4" t="s">
        <v>23</v>
      </c>
      <c r="L166" s="4" t="s">
        <v>24</v>
      </c>
      <c r="M166" s="3"/>
      <c r="N166" s="4">
        <v>441</v>
      </c>
      <c r="O166" s="4" t="s">
        <v>25</v>
      </c>
      <c r="P166" s="3"/>
      <c r="Q166" s="4" t="s">
        <v>26</v>
      </c>
      <c r="R166" s="3"/>
    </row>
    <row r="167" spans="1:18" ht="15">
      <c r="A167" s="4">
        <v>163</v>
      </c>
      <c r="B167" s="4" t="s">
        <v>519</v>
      </c>
      <c r="C167" s="4" t="s">
        <v>520</v>
      </c>
      <c r="D167" s="4" t="s">
        <v>521</v>
      </c>
      <c r="E167" s="3"/>
      <c r="F167" s="5">
        <v>27415</v>
      </c>
      <c r="G167" s="4">
        <v>44</v>
      </c>
      <c r="H167" s="4" t="str">
        <f>TEXT(4819254756817,"0")</f>
        <v>4819254756817</v>
      </c>
      <c r="I167" s="4" t="s">
        <v>39</v>
      </c>
      <c r="J167" s="4">
        <v>5</v>
      </c>
      <c r="K167" s="4" t="s">
        <v>23</v>
      </c>
      <c r="L167" s="4" t="s">
        <v>24</v>
      </c>
      <c r="M167" s="3"/>
      <c r="N167" s="4">
        <v>49</v>
      </c>
      <c r="O167" s="4" t="s">
        <v>25</v>
      </c>
      <c r="P167" s="3"/>
      <c r="Q167" s="4" t="s">
        <v>26</v>
      </c>
      <c r="R167" s="3"/>
    </row>
    <row r="168" spans="1:18" ht="15">
      <c r="A168" s="4">
        <v>164</v>
      </c>
      <c r="B168" s="4" t="s">
        <v>522</v>
      </c>
      <c r="C168" s="4" t="s">
        <v>523</v>
      </c>
      <c r="D168" s="4" t="s">
        <v>524</v>
      </c>
      <c r="E168" s="3"/>
      <c r="F168" s="5">
        <v>26060</v>
      </c>
      <c r="G168" s="4">
        <v>48</v>
      </c>
      <c r="H168" s="4" t="str">
        <f>TEXT(4819254752698,"0")</f>
        <v>4819254752698</v>
      </c>
      <c r="I168" s="4" t="s">
        <v>39</v>
      </c>
      <c r="J168" s="4">
        <v>2</v>
      </c>
      <c r="K168" s="4" t="s">
        <v>23</v>
      </c>
      <c r="L168" s="4" t="s">
        <v>24</v>
      </c>
      <c r="M168" s="3"/>
      <c r="N168" s="4">
        <v>879</v>
      </c>
      <c r="O168" s="4" t="s">
        <v>25</v>
      </c>
      <c r="P168" s="3"/>
      <c r="Q168" s="4" t="s">
        <v>31</v>
      </c>
      <c r="R168" s="4">
        <v>1705340639</v>
      </c>
    </row>
    <row r="169" spans="1:18" ht="15">
      <c r="A169" s="4">
        <v>165</v>
      </c>
      <c r="B169" s="4" t="s">
        <v>525</v>
      </c>
      <c r="C169" s="4" t="s">
        <v>526</v>
      </c>
      <c r="D169" s="4" t="s">
        <v>527</v>
      </c>
      <c r="E169" s="3"/>
      <c r="F169" s="5">
        <v>34403</v>
      </c>
      <c r="G169" s="4">
        <v>25</v>
      </c>
      <c r="H169" s="4" t="str">
        <f>TEXT(19944819254000100,"0")</f>
        <v>19944819254000100</v>
      </c>
      <c r="I169" s="4" t="s">
        <v>528</v>
      </c>
      <c r="J169" s="4">
        <v>4</v>
      </c>
      <c r="K169" s="4" t="s">
        <v>23</v>
      </c>
      <c r="L169" s="4" t="s">
        <v>24</v>
      </c>
      <c r="M169" s="3"/>
      <c r="N169" s="4">
        <v>884</v>
      </c>
      <c r="O169" s="4" t="s">
        <v>25</v>
      </c>
      <c r="P169" s="3"/>
      <c r="Q169" s="4" t="s">
        <v>26</v>
      </c>
      <c r="R169" s="4">
        <v>1832957476</v>
      </c>
    </row>
    <row r="170" spans="1:18" ht="15">
      <c r="A170" s="4">
        <v>166</v>
      </c>
      <c r="B170" s="4" t="s">
        <v>529</v>
      </c>
      <c r="C170" s="4" t="s">
        <v>530</v>
      </c>
      <c r="D170" s="4" t="s">
        <v>531</v>
      </c>
      <c r="E170" s="3"/>
      <c r="F170" s="5">
        <v>35234</v>
      </c>
      <c r="G170" s="4">
        <v>22</v>
      </c>
      <c r="H170" s="4" t="str">
        <f>TEXT(19964819254103300,"0")</f>
        <v>19964819254103300</v>
      </c>
      <c r="I170" s="4" t="s">
        <v>532</v>
      </c>
      <c r="J170" s="4">
        <v>7</v>
      </c>
      <c r="K170" s="4" t="s">
        <v>23</v>
      </c>
      <c r="L170" s="4" t="s">
        <v>24</v>
      </c>
      <c r="M170" s="3"/>
      <c r="N170" s="4">
        <v>101</v>
      </c>
      <c r="O170" s="4" t="s">
        <v>25</v>
      </c>
      <c r="P170" s="3"/>
      <c r="Q170" s="4" t="s">
        <v>26</v>
      </c>
      <c r="R170" s="4">
        <v>1720416521</v>
      </c>
    </row>
    <row r="171" spans="1:18" ht="15">
      <c r="A171" s="4">
        <v>167</v>
      </c>
      <c r="B171" s="4" t="s">
        <v>456</v>
      </c>
      <c r="C171" s="4" t="s">
        <v>533</v>
      </c>
      <c r="D171" s="4" t="s">
        <v>534</v>
      </c>
      <c r="E171" s="3"/>
      <c r="F171" s="5">
        <v>35234</v>
      </c>
      <c r="G171" s="4">
        <v>22</v>
      </c>
      <c r="H171" s="4" t="str">
        <f>TEXT(19964819254000100,"0")</f>
        <v>19964819254000100</v>
      </c>
      <c r="I171" s="4" t="s">
        <v>532</v>
      </c>
      <c r="J171" s="4">
        <v>7</v>
      </c>
      <c r="K171" s="4" t="s">
        <v>23</v>
      </c>
      <c r="L171" s="4" t="s">
        <v>24</v>
      </c>
      <c r="M171" s="3"/>
      <c r="N171" s="4">
        <v>101</v>
      </c>
      <c r="O171" s="4" t="s">
        <v>25</v>
      </c>
      <c r="P171" s="3"/>
      <c r="Q171" s="4" t="s">
        <v>26</v>
      </c>
      <c r="R171" s="4">
        <v>1720416521</v>
      </c>
    </row>
    <row r="172" spans="1:18" ht="15">
      <c r="A172" s="4">
        <v>168</v>
      </c>
      <c r="B172" s="4" t="s">
        <v>535</v>
      </c>
      <c r="C172" s="4" t="s">
        <v>536</v>
      </c>
      <c r="D172" s="4" t="s">
        <v>537</v>
      </c>
      <c r="E172" s="3"/>
      <c r="F172" s="5">
        <v>25754</v>
      </c>
      <c r="G172" s="4">
        <v>48</v>
      </c>
      <c r="H172" s="4" t="str">
        <f>TEXT(4819254763094,"0")</f>
        <v>4819254763094</v>
      </c>
      <c r="I172" s="4" t="s">
        <v>538</v>
      </c>
      <c r="J172" s="4">
        <v>9</v>
      </c>
      <c r="K172" s="4" t="s">
        <v>23</v>
      </c>
      <c r="L172" s="4" t="s">
        <v>24</v>
      </c>
      <c r="M172" s="3"/>
      <c r="N172" s="4">
        <v>894</v>
      </c>
      <c r="O172" s="4" t="s">
        <v>25</v>
      </c>
      <c r="P172" s="3"/>
      <c r="Q172" s="4" t="s">
        <v>26</v>
      </c>
      <c r="R172" s="4">
        <v>1753636369</v>
      </c>
    </row>
    <row r="173" spans="1:18" ht="15">
      <c r="A173" s="4">
        <v>169</v>
      </c>
      <c r="B173" s="4" t="s">
        <v>539</v>
      </c>
      <c r="C173" s="4" t="s">
        <v>540</v>
      </c>
      <c r="D173" s="4" t="s">
        <v>541</v>
      </c>
      <c r="E173" s="3"/>
      <c r="F173" s="5">
        <v>37848</v>
      </c>
      <c r="G173" s="4">
        <v>15</v>
      </c>
      <c r="H173" s="4" t="str">
        <f>TEXT(20034819254017700,"0")</f>
        <v>20034819254017700</v>
      </c>
      <c r="I173" s="4" t="s">
        <v>538</v>
      </c>
      <c r="J173" s="4">
        <v>8</v>
      </c>
      <c r="K173" s="4" t="s">
        <v>23</v>
      </c>
      <c r="L173" s="4" t="s">
        <v>24</v>
      </c>
      <c r="M173" s="3"/>
      <c r="N173" s="4">
        <v>896</v>
      </c>
      <c r="O173" s="4" t="s">
        <v>25</v>
      </c>
      <c r="P173" s="3"/>
      <c r="Q173" s="4" t="s">
        <v>31</v>
      </c>
      <c r="R173" s="4">
        <v>1749504704</v>
      </c>
    </row>
    <row r="174" spans="1:18" ht="15">
      <c r="A174" s="4">
        <v>170</v>
      </c>
      <c r="B174" s="4" t="s">
        <v>542</v>
      </c>
      <c r="C174" s="4" t="s">
        <v>543</v>
      </c>
      <c r="D174" s="4" t="s">
        <v>544</v>
      </c>
      <c r="E174" s="3"/>
      <c r="F174" s="5">
        <v>35065</v>
      </c>
      <c r="G174" s="4">
        <v>23</v>
      </c>
      <c r="H174" s="4" t="str">
        <f>TEXT(19964819254102100,"0")</f>
        <v>19964819254102100</v>
      </c>
      <c r="I174" s="4" t="s">
        <v>545</v>
      </c>
      <c r="J174" s="4">
        <v>5</v>
      </c>
      <c r="K174" s="4" t="s">
        <v>23</v>
      </c>
      <c r="L174" s="4" t="s">
        <v>24</v>
      </c>
      <c r="M174" s="3"/>
      <c r="N174" s="4">
        <v>370</v>
      </c>
      <c r="O174" s="4" t="s">
        <v>25</v>
      </c>
      <c r="P174" s="3"/>
      <c r="Q174" s="4" t="s">
        <v>26</v>
      </c>
      <c r="R174" s="4">
        <v>1719372764</v>
      </c>
    </row>
    <row r="175" spans="1:18" ht="15">
      <c r="A175" s="4">
        <v>171</v>
      </c>
      <c r="B175" s="4" t="s">
        <v>546</v>
      </c>
      <c r="C175" s="4" t="s">
        <v>547</v>
      </c>
      <c r="D175" s="4" t="s">
        <v>548</v>
      </c>
      <c r="E175" s="3"/>
      <c r="F175" s="5">
        <v>29283</v>
      </c>
      <c r="G175" s="4">
        <v>39</v>
      </c>
      <c r="H175" s="4" t="str">
        <f>TEXT(19804819254100600,"0")</f>
        <v>19804819254100600</v>
      </c>
      <c r="I175" s="4" t="s">
        <v>201</v>
      </c>
      <c r="J175" s="4">
        <v>8</v>
      </c>
      <c r="K175" s="4" t="s">
        <v>23</v>
      </c>
      <c r="L175" s="4" t="s">
        <v>24</v>
      </c>
      <c r="M175" s="3"/>
      <c r="N175" s="4">
        <v>641</v>
      </c>
      <c r="O175" s="4" t="s">
        <v>25</v>
      </c>
      <c r="P175" s="3"/>
      <c r="Q175" s="4" t="s">
        <v>31</v>
      </c>
      <c r="R175" s="4">
        <v>1751635718</v>
      </c>
    </row>
    <row r="176" spans="1:18" ht="15">
      <c r="A176" s="4">
        <v>172</v>
      </c>
      <c r="B176" s="4" t="s">
        <v>549</v>
      </c>
      <c r="C176" s="4" t="s">
        <v>550</v>
      </c>
      <c r="D176" s="4" t="s">
        <v>551</v>
      </c>
      <c r="E176" s="3"/>
      <c r="F176" s="5">
        <v>29221</v>
      </c>
      <c r="G176" s="4">
        <v>39</v>
      </c>
      <c r="H176" s="4" t="str">
        <f>TEXT(4819254750864,"0")</f>
        <v>4819254750864</v>
      </c>
      <c r="I176" s="4" t="s">
        <v>57</v>
      </c>
      <c r="J176" s="4">
        <v>1</v>
      </c>
      <c r="K176" s="4" t="s">
        <v>23</v>
      </c>
      <c r="L176" s="4" t="s">
        <v>24</v>
      </c>
      <c r="M176" s="3"/>
      <c r="N176" s="4">
        <v>872</v>
      </c>
      <c r="O176" s="4" t="s">
        <v>25</v>
      </c>
      <c r="P176" s="3"/>
      <c r="Q176" s="4" t="s">
        <v>26</v>
      </c>
      <c r="R176" s="4">
        <v>1747065862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2019-05-26T09:36:06Z</dcterms:created>
  <dcterms:modified xsi:type="dcterms:W3CDTF">2019-05-26T09:36:06Z</dcterms:modified>
  <cp:category/>
  <cp:version/>
  <cp:contentType/>
  <cp:contentStatus/>
</cp:coreProperties>
</file>