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95" windowHeight="4635" activeTab="0"/>
  </bookViews>
  <sheets>
    <sheet name="26052019-104808_beneficiary" sheetId="1" r:id="rId1"/>
  </sheets>
  <definedNames/>
  <calcPr fullCalcOnLoad="1"/>
</workbook>
</file>

<file path=xl/sharedStrings.xml><?xml version="1.0" encoding="utf-8"?>
<sst xmlns="http://schemas.openxmlformats.org/spreadsheetml/2006/main" count="1489" uniqueCount="549">
  <si>
    <t>উপকারভোগীর তালিকা</t>
  </si>
  <si>
    <t>ক্রমিক নম্বর</t>
  </si>
  <si>
    <t>আবেদনকারীর নাম</t>
  </si>
  <si>
    <t>মাতার নাম</t>
  </si>
  <si>
    <t>পিতার নাম</t>
  </si>
  <si>
    <t>স্বামী / স্ত্রীর নাম</t>
  </si>
  <si>
    <t>জন্ম তারিখ</t>
  </si>
  <si>
    <t>বয়স (বছরে)</t>
  </si>
  <si>
    <t>এন আইডি / বি আর আই এস</t>
  </si>
  <si>
    <t>গ্রাম</t>
  </si>
  <si>
    <t>ওয়ার্ড</t>
  </si>
  <si>
    <t>ইউনিয়ন</t>
  </si>
  <si>
    <t>উপজেলা / থানা</t>
  </si>
  <si>
    <t>ব্যাংক একাউন্ট নাম্বর</t>
  </si>
  <si>
    <t>পাস বুক নং</t>
  </si>
  <si>
    <t>ধর্ম</t>
  </si>
  <si>
    <t>পেশা</t>
  </si>
  <si>
    <t>লিঙ্গ</t>
  </si>
  <si>
    <t>মোবাইল</t>
  </si>
  <si>
    <t>রেনু আক্তার</t>
  </si>
  <si>
    <t>মালেকা খাতুন</t>
  </si>
  <si>
    <t>ছমির উদ্দিন</t>
  </si>
  <si>
    <t>চরতালজাঙ্গা</t>
  </si>
  <si>
    <t>তাড়াইল-সাচাইল</t>
  </si>
  <si>
    <t>তাড়াইল</t>
  </si>
  <si>
    <t>ইসলাম</t>
  </si>
  <si>
    <t>মহিলা</t>
  </si>
  <si>
    <t>তাপসী রাবেয়া তৃনা</t>
  </si>
  <si>
    <t>করুনা আক্তার</t>
  </si>
  <si>
    <t>মোঃ শামছুল হক</t>
  </si>
  <si>
    <t>তাড়াইল বাজার</t>
  </si>
  <si>
    <t>মোছাঃ সামছুন্নাহার</t>
  </si>
  <si>
    <t>মোছাঃ গুলবাহার</t>
  </si>
  <si>
    <t>মোঃ চান্দু</t>
  </si>
  <si>
    <t>পূর্ব সাচাইল</t>
  </si>
  <si>
    <t>ঝুমুর রানী পাল</t>
  </si>
  <si>
    <t>জ্যোতি রানী পাল</t>
  </si>
  <si>
    <t>সন্তোষ কুমার পাল</t>
  </si>
  <si>
    <t>হিন্দু</t>
  </si>
  <si>
    <t>মোঃ আবুল হাসেম</t>
  </si>
  <si>
    <t>ফুলেছা আক্তার</t>
  </si>
  <si>
    <t>ডেন্ডু ফকির</t>
  </si>
  <si>
    <t>পুরুষ</t>
  </si>
  <si>
    <t>শেফালী</t>
  </si>
  <si>
    <t>নুরজাহান</t>
  </si>
  <si>
    <t>তাহের উদ্দিন</t>
  </si>
  <si>
    <t>পূ: সাচাইল</t>
  </si>
  <si>
    <t>মোছাঃ মজলিশা খাতুন</t>
  </si>
  <si>
    <t>ছফুরা খাতুন</t>
  </si>
  <si>
    <t>মোঃ শহর আলী</t>
  </si>
  <si>
    <t>গীতা রানী দে</t>
  </si>
  <si>
    <t>রাজ মহিষী দে</t>
  </si>
  <si>
    <t>জয় গোবিন্দ দে</t>
  </si>
  <si>
    <t>মোছাঃ জাহানারা</t>
  </si>
  <si>
    <t>মোছা: ললিতা বেগম</t>
  </si>
  <si>
    <t>মফিজ উদ্দীন</t>
  </si>
  <si>
    <t>কদবানু</t>
  </si>
  <si>
    <t>রাজু</t>
  </si>
  <si>
    <t>নবী হোসেন</t>
  </si>
  <si>
    <t>আসিফ</t>
  </si>
  <si>
    <t>জোসনা</t>
  </si>
  <si>
    <t>মহুর উদ্দিন</t>
  </si>
  <si>
    <t>মোছাঃ পারুল আক্তার</t>
  </si>
  <si>
    <t>জুবেদা খাতুন</t>
  </si>
  <si>
    <t>মজিদ আলী</t>
  </si>
  <si>
    <t>নাঈম</t>
  </si>
  <si>
    <t>মোছা: মুসলিমা</t>
  </si>
  <si>
    <t>মুসলিম উদ্দিন</t>
  </si>
  <si>
    <t>আব্দুল্লাহ</t>
  </si>
  <si>
    <t>ছফুরা</t>
  </si>
  <si>
    <t>রহমত আলী</t>
  </si>
  <si>
    <t>নাজমা আক্তার</t>
  </si>
  <si>
    <t>আহেদা আক্তার</t>
  </si>
  <si>
    <t>খুরশিদ মিয়া</t>
  </si>
  <si>
    <t>মোঃ জিতু মিয়া</t>
  </si>
  <si>
    <t>মোছাঃ বিষের মা</t>
  </si>
  <si>
    <t>তারু মিয়া</t>
  </si>
  <si>
    <t>মোঃ আবু চাঁন</t>
  </si>
  <si>
    <t>সোনার মা</t>
  </si>
  <si>
    <t>কডু</t>
  </si>
  <si>
    <t>মো: সারোয়ার হোসেন</t>
  </si>
  <si>
    <t>নাসিমা খাতুন</t>
  </si>
  <si>
    <t>মো: খোকন মিয়া</t>
  </si>
  <si>
    <t>কালনা</t>
  </si>
  <si>
    <t>মোছাঃ জরিনা খাতুন</t>
  </si>
  <si>
    <t>সূর্যের মা</t>
  </si>
  <si>
    <t>গরিধর</t>
  </si>
  <si>
    <t>মোছাঃ ললিতা</t>
  </si>
  <si>
    <t>সোনা জান বিবি</t>
  </si>
  <si>
    <t>নেবখশ</t>
  </si>
  <si>
    <t>দড়িজাহাঙ্গীরপুর</t>
  </si>
  <si>
    <t>রাবিয়া আক্তার</t>
  </si>
  <si>
    <t>হাজেরা</t>
  </si>
  <si>
    <t>সিরাজ আলী</t>
  </si>
  <si>
    <t>মোঃ জসিম</t>
  </si>
  <si>
    <t>মোছাঃ সুফিয়া</t>
  </si>
  <si>
    <t>মোঃ জলিল</t>
  </si>
  <si>
    <t>স্বাধীনা বেগম</t>
  </si>
  <si>
    <t>চাঁন বানু</t>
  </si>
  <si>
    <t>জবর আলী মুন্সি</t>
  </si>
  <si>
    <t>সাররং</t>
  </si>
  <si>
    <t>জাহাঙ্গীর মিয়া</t>
  </si>
  <si>
    <t>আনোয়ারা</t>
  </si>
  <si>
    <t>তাজ উদ্দীন ভূইয়া</t>
  </si>
  <si>
    <t>মো: রামিন মিয়া</t>
  </si>
  <si>
    <t>রুবিনা আক্তার</t>
  </si>
  <si>
    <t>হাসেম মিয়া</t>
  </si>
  <si>
    <t>হৃদয় আহম্মদ ভূঞা</t>
  </si>
  <si>
    <t>রওশন আরা</t>
  </si>
  <si>
    <t>জামাল উদ্দিন</t>
  </si>
  <si>
    <t>পংপাচিহা</t>
  </si>
  <si>
    <t>আলী ইসলাম শেখ</t>
  </si>
  <si>
    <t>আয়শা আক্তার</t>
  </si>
  <si>
    <t>খালেক শেখ</t>
  </si>
  <si>
    <t>ফয়সাল</t>
  </si>
  <si>
    <t>হেলেনা আক্তার</t>
  </si>
  <si>
    <t>বাচ্চু মিয়া</t>
  </si>
  <si>
    <t>নূর মো: মাহাবুব আলম</t>
  </si>
  <si>
    <t>জুসনা বেগম</t>
  </si>
  <si>
    <t>আবুল কাসেম</t>
  </si>
  <si>
    <t>বিলকিস আক্তার</t>
  </si>
  <si>
    <t>মিনা আক্তার</t>
  </si>
  <si>
    <t>এমদাদুল</t>
  </si>
  <si>
    <t>মো: রাব্বি মিয়া</t>
  </si>
  <si>
    <t>মালা আক্তার</t>
  </si>
  <si>
    <t>মো: হাবেল</t>
  </si>
  <si>
    <t>শারমিন</t>
  </si>
  <si>
    <t>অনুফা</t>
  </si>
  <si>
    <t>রেনু মিয়া</t>
  </si>
  <si>
    <t>দাড়িয়াপুর</t>
  </si>
  <si>
    <t>মোঃ বিল্লাল মিয়া</t>
  </si>
  <si>
    <t>হাজেরা খাতুন</t>
  </si>
  <si>
    <t>জহুর আলী</t>
  </si>
  <si>
    <t>মোছা: খাদিজা আক্তার</t>
  </si>
  <si>
    <t>মোছা: সুলেমা আক্তার</t>
  </si>
  <si>
    <t>মো: জালাল উদ্দিন</t>
  </si>
  <si>
    <t>পুতুল চন্দ্র সরকার</t>
  </si>
  <si>
    <t>জ্যোস্না রানী সরকার</t>
  </si>
  <si>
    <t>সতীশ চন্দ্র সরকার</t>
  </si>
  <si>
    <t>মোঃ হানিফ মিয়া</t>
  </si>
  <si>
    <t>মোছাঃ ফাতেমা আক্তার</t>
  </si>
  <si>
    <t>মোঃ আঃ মজিদ</t>
  </si>
  <si>
    <t>বিল্লাল মিয়া</t>
  </si>
  <si>
    <t>মোছাঃ শহর বানু</t>
  </si>
  <si>
    <t>আবুল হাসেম</t>
  </si>
  <si>
    <t>গোপাল চন্দ্র ঘোষ</t>
  </si>
  <si>
    <t>বীনা রানী ঘোষ</t>
  </si>
  <si>
    <t>যতীন্দ্র চন্দ্র ঘোষ</t>
  </si>
  <si>
    <t>মেহেদি হাসান</t>
  </si>
  <si>
    <t>মোছা: ময়না আক্তার</t>
  </si>
  <si>
    <t>লুৎফুর রহমান</t>
  </si>
  <si>
    <t>মোছাঃ অজুফা আক্তার</t>
  </si>
  <si>
    <t>জলেহা</t>
  </si>
  <si>
    <t>মহিজ আলী</t>
  </si>
  <si>
    <t>নূরুল্লাহ</t>
  </si>
  <si>
    <t>ইসমাঈল শেখ</t>
  </si>
  <si>
    <t>রিফাত মিয়া</t>
  </si>
  <si>
    <t>মোছা: সাহেদা খাতুন</t>
  </si>
  <si>
    <t>মো: আবুল কালাম</t>
  </si>
  <si>
    <t>মোঃ নজরুল মিয়া</t>
  </si>
  <si>
    <t>সাজের মা</t>
  </si>
  <si>
    <t>মোঃ মমতাজ আলী</t>
  </si>
  <si>
    <t>কবীতা বিশ্বাস</t>
  </si>
  <si>
    <t>মনোসা বিশ্বাস</t>
  </si>
  <si>
    <t>বীনন্দ বিশ্বাস</t>
  </si>
  <si>
    <t>অর্জুন শীল</t>
  </si>
  <si>
    <t>রানী শীল</t>
  </si>
  <si>
    <t>কালী দাস শীল</t>
  </si>
  <si>
    <t>পলি সরকার</t>
  </si>
  <si>
    <t>জ্যোতি সরকার</t>
  </si>
  <si>
    <t>ললিত সরকার</t>
  </si>
  <si>
    <t>প:সাচাইল</t>
  </si>
  <si>
    <t>মো: মাহফুজ মিয়া</t>
  </si>
  <si>
    <t>মোছা: তহুরা</t>
  </si>
  <si>
    <t>মো: মালু মিয়া</t>
  </si>
  <si>
    <t>সুফিয়া</t>
  </si>
  <si>
    <t>অরবুলা</t>
  </si>
  <si>
    <t>সাহেব আলী</t>
  </si>
  <si>
    <t>জুয়েল</t>
  </si>
  <si>
    <t>নার্গিস</t>
  </si>
  <si>
    <t>আ: কদ্দুছ</t>
  </si>
  <si>
    <t>সুমন সরকার</t>
  </si>
  <si>
    <t>বানছা কুড়ি</t>
  </si>
  <si>
    <t>প্রহল্নাদ কুড়ি</t>
  </si>
  <si>
    <t>বাদল</t>
  </si>
  <si>
    <t>রহিমা</t>
  </si>
  <si>
    <t>আঃ জব্বার</t>
  </si>
  <si>
    <t>উম্মে হানি প্রিয়া</t>
  </si>
  <si>
    <t>কুলসুম আক্তার</t>
  </si>
  <si>
    <t>মো: শামসুল আলম হাদীস</t>
  </si>
  <si>
    <t>দুলেনা আক্তার</t>
  </si>
  <si>
    <t>মোস্তফা আক্তার</t>
  </si>
  <si>
    <t>হেলিম বেপারী</t>
  </si>
  <si>
    <t>হাছেনা</t>
  </si>
  <si>
    <t>জাহেদা</t>
  </si>
  <si>
    <t>আঃ মোতালিব</t>
  </si>
  <si>
    <t>রাব্বানী</t>
  </si>
  <si>
    <t>উকিলের মা</t>
  </si>
  <si>
    <t>আঃ রহিম</t>
  </si>
  <si>
    <t>মোসাঃ আবির বানু</t>
  </si>
  <si>
    <t>ফুটকার মা</t>
  </si>
  <si>
    <t>আবদুল</t>
  </si>
  <si>
    <t>দশদ্রোন</t>
  </si>
  <si>
    <t>মাসুম মিয়া</t>
  </si>
  <si>
    <t>সাকিয়া</t>
  </si>
  <si>
    <t>সামছুল হক</t>
  </si>
  <si>
    <t>মো: হেকিম বাচ্ছু মিয়া</t>
  </si>
  <si>
    <t>রহিছা খাতুন</t>
  </si>
  <si>
    <t>মকবুল হোসেন</t>
  </si>
  <si>
    <t>রোমানা আক্তার</t>
  </si>
  <si>
    <t>সালাহা আক্তার</t>
  </si>
  <si>
    <t>আ: হাই</t>
  </si>
  <si>
    <t>মোঃ সামসুর রহমান (সামসু)</t>
  </si>
  <si>
    <t>মোছাঃ সুফিয়া রহিম</t>
  </si>
  <si>
    <t>মোঃ আঃ রহিম</t>
  </si>
  <si>
    <t>আরসা আক্তার</t>
  </si>
  <si>
    <t>অমিত হাসান</t>
  </si>
  <si>
    <t>মনি আক্তার</t>
  </si>
  <si>
    <t>রুবেল মিয়া</t>
  </si>
  <si>
    <t>আয়েশা আক্তার ‌</t>
  </si>
  <si>
    <t>রোকেয়া</t>
  </si>
  <si>
    <t>আঃ কদ্দুছ খান</t>
  </si>
  <si>
    <t>খাদেজা বেগম</t>
  </si>
  <si>
    <t>শিউলী</t>
  </si>
  <si>
    <t>মো:সাহেদ মিয়া</t>
  </si>
  <si>
    <t>মমিনা আক্তার</t>
  </si>
  <si>
    <t>মীনা আক্তার</t>
  </si>
  <si>
    <t>ইদ্রিস আলী</t>
  </si>
  <si>
    <t>মোছাঃ মুক্তা</t>
  </si>
  <si>
    <t>মোছাঃ সালেহা</t>
  </si>
  <si>
    <t>মোঃ পশর আলী</t>
  </si>
  <si>
    <t>হেনা আক্তার</t>
  </si>
  <si>
    <t>রহিদা খাতুন</t>
  </si>
  <si>
    <t>ছোবান গনি</t>
  </si>
  <si>
    <t>সুরুজ আলী</t>
  </si>
  <si>
    <t>মিশ্রীর মা</t>
  </si>
  <si>
    <t>শামুকজানী</t>
  </si>
  <si>
    <t>মো: নাজিম</t>
  </si>
  <si>
    <t>আবু তাহের</t>
  </si>
  <si>
    <t>হাওয়া</t>
  </si>
  <si>
    <t>আঃ জয়াহেদ আলী শেখ</t>
  </si>
  <si>
    <t>মো: শরীফ মিয়া</t>
  </si>
  <si>
    <t>মোছা: মমতা বেগম</t>
  </si>
  <si>
    <t>মো: দুলাল মিয়া</t>
  </si>
  <si>
    <t>জাফর আলী</t>
  </si>
  <si>
    <t>আলেজান বিবি</t>
  </si>
  <si>
    <t>রজব্দী শেখ</t>
  </si>
  <si>
    <t>সুমা আক্তার</t>
  </si>
  <si>
    <t>সফুরা খাতুন</t>
  </si>
  <si>
    <t>জালাল উদ্দিন</t>
  </si>
  <si>
    <t>বুরুজ আলী</t>
  </si>
  <si>
    <t>অহেদা খাতুন</t>
  </si>
  <si>
    <t>শামছুদ্দিন</t>
  </si>
  <si>
    <t>মো: নাইমুর রহমান</t>
  </si>
  <si>
    <t>মোশারফ হোসেন</t>
  </si>
  <si>
    <t>পাইকপাড়া</t>
  </si>
  <si>
    <t>মো: শান্ত</t>
  </si>
  <si>
    <t>মোছা: শিউলী</t>
  </si>
  <si>
    <t>মো: ওমর ফারুক</t>
  </si>
  <si>
    <t>গাউছা মিয়া</t>
  </si>
  <si>
    <t>আবু মিয়া</t>
  </si>
  <si>
    <t>মো: হারিছ মিয়া</t>
  </si>
  <si>
    <t>মোছা: আয়শা আক্তার</t>
  </si>
  <si>
    <t>মো: আক্কাছ আলী</t>
  </si>
  <si>
    <t>মো: তাজুল ইসলাম</t>
  </si>
  <si>
    <t>ফুল বানু</t>
  </si>
  <si>
    <t>মোহাম্মদ আলী</t>
  </si>
  <si>
    <t>মোছা: জহুরা আক্তার</t>
  </si>
  <si>
    <t>মোছা: সাহেরা</t>
  </si>
  <si>
    <t>মো: আ: সামাদ</t>
  </si>
  <si>
    <t>মো: রাসেল মিয়া</t>
  </si>
  <si>
    <t>মোছা: রাহিমা</t>
  </si>
  <si>
    <t>আপ্তাবুদ্দিন</t>
  </si>
  <si>
    <t>মোছা: আম্বিয়া আক্তার</t>
  </si>
  <si>
    <t>সেজু আক্তার</t>
  </si>
  <si>
    <t>মো: রেনু মিয়া</t>
  </si>
  <si>
    <t>আমেনা</t>
  </si>
  <si>
    <t>আবেদ আলী</t>
  </si>
  <si>
    <t>মোছাঃ রেনু আক্তার</t>
  </si>
  <si>
    <t>ছালেহা</t>
  </si>
  <si>
    <t>জাহেদ</t>
  </si>
  <si>
    <t>মো: মোয়াজ্জেম হোসেন বিবেক</t>
  </si>
  <si>
    <t>রহিমা খাতুন</t>
  </si>
  <si>
    <t>খুশিদ মিয়া</t>
  </si>
  <si>
    <t>মোকাব্বির</t>
  </si>
  <si>
    <t>নাসিমা আক্তার</t>
  </si>
  <si>
    <t>মো: রতন মিঞা</t>
  </si>
  <si>
    <t>সহিলাটি</t>
  </si>
  <si>
    <t>শরুফা আক্তার</t>
  </si>
  <si>
    <t>আঙ্গুরা আক্তার</t>
  </si>
  <si>
    <t>মনজু মিয়া</t>
  </si>
  <si>
    <t>আম্বিয়া আক্তার</t>
  </si>
  <si>
    <t>হালিমা খাতুন</t>
  </si>
  <si>
    <t>আঃ জলিল</t>
  </si>
  <si>
    <t>মো: চান মিয়া</t>
  </si>
  <si>
    <t>ইছাবানু</t>
  </si>
  <si>
    <t>আমির হোসেন</t>
  </si>
  <si>
    <t>মোঃ আঃ ছাত্তার</t>
  </si>
  <si>
    <t>অনুফা খাতুন</t>
  </si>
  <si>
    <t>আঃ আজিজ</t>
  </si>
  <si>
    <t>ভেরনতলা</t>
  </si>
  <si>
    <t>সুফুরা আক্তার</t>
  </si>
  <si>
    <t>গুলেছা আক্তার</t>
  </si>
  <si>
    <t>মৃত আফসর উদ্দিন</t>
  </si>
  <si>
    <t>মো: সাহেদ মিয়া</t>
  </si>
  <si>
    <t>কদ্দুছ মিয়া</t>
  </si>
  <si>
    <t>মোঃ গোলাপ ভূঞা</t>
  </si>
  <si>
    <t>লেবুন্নেছা</t>
  </si>
  <si>
    <t>আলতাব উদ্দিন ভূঞা</t>
  </si>
  <si>
    <t>খোকন মিয়া</t>
  </si>
  <si>
    <t>চাঁন মিয়া</t>
  </si>
  <si>
    <t>মোছাঃ ঝরনা আক্তার</t>
  </si>
  <si>
    <t>মোছাঃ জলসা আক্তার</t>
  </si>
  <si>
    <t>মোঃ আঃ রাশিদ ভূঞা</t>
  </si>
  <si>
    <t>মোছা: ঝিনুক আক্তার</t>
  </si>
  <si>
    <t>মোছা:আমেনা আক্তার</t>
  </si>
  <si>
    <t>মো: গোলাপ মিয়া</t>
  </si>
  <si>
    <t>মোঃ আবুল কালাম আজাদ</t>
  </si>
  <si>
    <t>মোছাঃ রুমেলা</t>
  </si>
  <si>
    <t>মোঃ জিন্নাত আলী</t>
  </si>
  <si>
    <t>মোঃ তারা মিয়া</t>
  </si>
  <si>
    <t>মোছাঃ রাহিমা</t>
  </si>
  <si>
    <t>মোঃ শাহেদ আলী</t>
  </si>
  <si>
    <t>মো: শাফায়েত উল্লাহ</t>
  </si>
  <si>
    <t>মোছা: দিলোয়ারা আক্তার</t>
  </si>
  <si>
    <t>মো: আব্দুল খালেক</t>
  </si>
  <si>
    <t>মো: নাছির উদ্দিন</t>
  </si>
  <si>
    <t>মোছা: আমেনা খাতুন</t>
  </si>
  <si>
    <t>মো: আলী আহম্মদ</t>
  </si>
  <si>
    <t>মোঃ আঃ মোতালিব</t>
  </si>
  <si>
    <t>আয়শা বানু</t>
  </si>
  <si>
    <t>আরব আলী</t>
  </si>
  <si>
    <t>মোঃ উজ্জল মিয়া</t>
  </si>
  <si>
    <t>রহিমা‌</t>
  </si>
  <si>
    <t>মোঃ আঃ কদ্দুছ</t>
  </si>
  <si>
    <t>মোছাঃ রুমেলা আক্তার</t>
  </si>
  <si>
    <t>মোছাঃ রোকিয়া</t>
  </si>
  <si>
    <t>মোঃ নূর মিয়া</t>
  </si>
  <si>
    <t>জান্নাতুল ফেরদৌস</t>
  </si>
  <si>
    <t>মাজেদা</t>
  </si>
  <si>
    <t>ওমর ফারুক রতন</t>
  </si>
  <si>
    <t>মো: হন্নান</t>
  </si>
  <si>
    <t>সৈয়দ বানু</t>
  </si>
  <si>
    <t>আ: মজিদ</t>
  </si>
  <si>
    <t>মোঃ সাদেক</t>
  </si>
  <si>
    <t>মোছাঃ ছালেহা</t>
  </si>
  <si>
    <t>মোঃ ইব্রাহিম</t>
  </si>
  <si>
    <t>মো: রিফাত মিয়া</t>
  </si>
  <si>
    <t>মোছা: শিখা আক্তার</t>
  </si>
  <si>
    <t>মো: মোস্তফা মিয়া</t>
  </si>
  <si>
    <t>মোঃ সুজন মিয়া</t>
  </si>
  <si>
    <t>মোক্তারের মা</t>
  </si>
  <si>
    <t>শেখ মোহাম্মদ</t>
  </si>
  <si>
    <t>বিশ্বনাথ পাল</t>
  </si>
  <si>
    <t>আরতি রানী</t>
  </si>
  <si>
    <t>পরিতোষ পাল</t>
  </si>
  <si>
    <t>উজ্জল</t>
  </si>
  <si>
    <t>মোছা: সাফিয়া</t>
  </si>
  <si>
    <t>কাশেম</t>
  </si>
  <si>
    <t>মো: সাজ্জাত হোসেন</t>
  </si>
  <si>
    <t>সাজেদা আক্তার</t>
  </si>
  <si>
    <t>মো: আমিনুর রহমান</t>
  </si>
  <si>
    <t>আল আমিন</t>
  </si>
  <si>
    <t>নাছিমা আক্তার</t>
  </si>
  <si>
    <t>আক্কাছ মিয়া</t>
  </si>
  <si>
    <t>মতিজা আক্তার</t>
  </si>
  <si>
    <t>মোছাঃ জলেখা আক্তার</t>
  </si>
  <si>
    <t>মোঃ মফিজ উদ্দিন</t>
  </si>
  <si>
    <t>মোসাঃ দোলেনা বেগম</t>
  </si>
  <si>
    <t>মোসাঃ সাজেদা বানু</t>
  </si>
  <si>
    <t>মোঃ হাসান আলী</t>
  </si>
  <si>
    <t>রেজন আলী</t>
  </si>
  <si>
    <t>গৌতম সরকার</t>
  </si>
  <si>
    <t>ফুলরানী সরকার</t>
  </si>
  <si>
    <t>রাজকুমার সরকার</t>
  </si>
  <si>
    <t>মোঃ মোজাম্মেল হক</t>
  </si>
  <si>
    <t>রাহেলা আক্তার</t>
  </si>
  <si>
    <t>মোঃ হাফিজুর মিয়া</t>
  </si>
  <si>
    <t>মোছা: লিজা আক্তার</t>
  </si>
  <si>
    <t>শিউলী আক্তার</t>
  </si>
  <si>
    <t>ছাদেকুর রহমান</t>
  </si>
  <si>
    <t>মোছা: শামি আক্তার লিটি</t>
  </si>
  <si>
    <t>মোছা: রেবেকা আক্তার পলি</t>
  </si>
  <si>
    <t>মো: শফিকুল ইসলাম</t>
  </si>
  <si>
    <t>এয়াকুব আলী</t>
  </si>
  <si>
    <t>নঈম উদ্দিন</t>
  </si>
  <si>
    <t>মো: সাব্বির আহম্মদ</t>
  </si>
  <si>
    <t>মোছা: রিফা আক্তার</t>
  </si>
  <si>
    <t>মো: সিরাজুল ইসলাম</t>
  </si>
  <si>
    <t>আজিজুল</t>
  </si>
  <si>
    <t>রেজিয়া</t>
  </si>
  <si>
    <t>মোঃ আবু তাহের</t>
  </si>
  <si>
    <t>নায়েব আলী ভূঞা</t>
  </si>
  <si>
    <t>মোঃ মোজাম্মেল হক ঠাকুর</t>
  </si>
  <si>
    <t>মোছাঃ আফিফা খানম</t>
  </si>
  <si>
    <t>আক্কাছ উদ্দিন ঠাকুর</t>
  </si>
  <si>
    <t>মোঃ দিলোয়ার হোসেন (আলো)</t>
  </si>
  <si>
    <t>জাকিয়া বেগম</t>
  </si>
  <si>
    <t>মোঃ হাসিদ মুন্সী</t>
  </si>
  <si>
    <t>আব্দুল হাসেম</t>
  </si>
  <si>
    <t>সাফিয়া</t>
  </si>
  <si>
    <t>সুনাফর</t>
  </si>
  <si>
    <t>মোঃ আরজু মিয়া</t>
  </si>
  <si>
    <t>খালেক বেপারী</t>
  </si>
  <si>
    <t>মোঃ আঃ হাই ভূঞাঁ</t>
  </si>
  <si>
    <t>সিজিলের মা</t>
  </si>
  <si>
    <t>আঃ রহিম ভূঞাঁ</t>
  </si>
  <si>
    <t>মোছা: দিপা আক্তার</t>
  </si>
  <si>
    <t>মো: মাজহারুল</t>
  </si>
  <si>
    <t>মোছা: রাশিদা</t>
  </si>
  <si>
    <t>মো: মালেক</t>
  </si>
  <si>
    <t>মাসুদ</t>
  </si>
  <si>
    <t>মনোরা</t>
  </si>
  <si>
    <t>কালা ভূঞা</t>
  </si>
  <si>
    <t>আঃ হক</t>
  </si>
  <si>
    <t>মোছাঃ শাহেদা খাতুন</t>
  </si>
  <si>
    <t>হাফিজ উদ্দিন</t>
  </si>
  <si>
    <t>আঃ লতিফ</t>
  </si>
  <si>
    <t>মোঃ আঃ ছমেদ ভূঞা</t>
  </si>
  <si>
    <t>রাবেয়া খাতুন</t>
  </si>
  <si>
    <t>অরবুল মিয়া</t>
  </si>
  <si>
    <t>মোঃ রেজাউল করিম</t>
  </si>
  <si>
    <t>মোছাঃ রেহেনা বেগম</t>
  </si>
  <si>
    <t>জয়েনা আক্তার</t>
  </si>
  <si>
    <t>মোছা:আম্বিয়া আক্তার</t>
  </si>
  <si>
    <t>মো: ইসমত আলী</t>
  </si>
  <si>
    <t>অর্মিত পাল</t>
  </si>
  <si>
    <t>ভজনা রানী পাল</t>
  </si>
  <si>
    <t>র্নিমল চন্দ্র পাল</t>
  </si>
  <si>
    <t>মোঃ মাহবুবুর রহমান ভূঞা</t>
  </si>
  <si>
    <t>মোছাঃ জুবেদা আক্তার</t>
  </si>
  <si>
    <t>আইন উদ্দিন ভূঞা</t>
  </si>
  <si>
    <t>মোছা: হাসি আক্তার</t>
  </si>
  <si>
    <t>শাহীনা আক্তার</t>
  </si>
  <si>
    <t>মো: সাইকুল ইসলাম</t>
  </si>
  <si>
    <t>সোহেল</t>
  </si>
  <si>
    <t>রেজিয়া আক্তার</t>
  </si>
  <si>
    <t>মনি</t>
  </si>
  <si>
    <t>শহর বানু</t>
  </si>
  <si>
    <t>মোঃ জামাল মিয়া</t>
  </si>
  <si>
    <t>মোছাঃ মনোয়ারা বেগম</t>
  </si>
  <si>
    <t>মোঃ আকবর মিয়া</t>
  </si>
  <si>
    <t>ফরহাদ মিয়া</t>
  </si>
  <si>
    <t>ঝরনা আক্তার</t>
  </si>
  <si>
    <t>জুয়েল মিয়া</t>
  </si>
  <si>
    <t>মোছাঃ নুরেছা</t>
  </si>
  <si>
    <t>রাজ বানু</t>
  </si>
  <si>
    <t>আবদুল হামিদ</t>
  </si>
  <si>
    <t>মোঃ আলেপ</t>
  </si>
  <si>
    <t>মোছাঃ আনোয়ারা</t>
  </si>
  <si>
    <t>শহর আলী</t>
  </si>
  <si>
    <t>মোঃ জুয়েল মিয়া</t>
  </si>
  <si>
    <t>মোছাঃ সমলা আক্তার</t>
  </si>
  <si>
    <t>মোঃ আঃ কদ্দুছ মিয়া</t>
  </si>
  <si>
    <t>মোছাঃ লুৎফা আক্তার</t>
  </si>
  <si>
    <t>মোছাঃ মতিয়া আক্তার</t>
  </si>
  <si>
    <t>মোঃ ফজলুর রহমান ভূঞা</t>
  </si>
  <si>
    <t>হাদিছা আক্তার</t>
  </si>
  <si>
    <t>আরশের মা</t>
  </si>
  <si>
    <t>মগল আলী</t>
  </si>
  <si>
    <t>রেহেনা আক্তার</t>
  </si>
  <si>
    <t>মনুরা বেগম</t>
  </si>
  <si>
    <t>বাবর আলী</t>
  </si>
  <si>
    <t>লাশিয়া</t>
  </si>
  <si>
    <t>আংগুরা</t>
  </si>
  <si>
    <t>মোতালিব</t>
  </si>
  <si>
    <t>মো: ছোবান মিয়া</t>
  </si>
  <si>
    <t>রাজবাহার বেগম</t>
  </si>
  <si>
    <t>সাবান আলী</t>
  </si>
  <si>
    <t>মোছা: শাহানা আক্তার</t>
  </si>
  <si>
    <t>মোছা: জোসনা আক্তার</t>
  </si>
  <si>
    <t>মো: জনব আলী</t>
  </si>
  <si>
    <t>মোছাঃ মদিনা আক্তার</t>
  </si>
  <si>
    <t>মোছাঃ রবিয়া আক্তার</t>
  </si>
  <si>
    <t>মতিউর রহমান</t>
  </si>
  <si>
    <t>মোঃ আঃ হেকিম</t>
  </si>
  <si>
    <t>মোছাঃ হামিদা</t>
  </si>
  <si>
    <t>মোঃ আঃ হামিদ ভূঞা</t>
  </si>
  <si>
    <t>সাবিকুন্নাহার</t>
  </si>
  <si>
    <t>নাহিদ সুলতানা সেপু</t>
  </si>
  <si>
    <t>মো: মস্তুফা কামাল</t>
  </si>
  <si>
    <t>আবেদা আক্তার</t>
  </si>
  <si>
    <t>আলেজান</t>
  </si>
  <si>
    <t>ললিতা</t>
  </si>
  <si>
    <t>মালেহা</t>
  </si>
  <si>
    <t>মফিজ উদ্দিন</t>
  </si>
  <si>
    <t>মোঃ ছাইদুর</t>
  </si>
  <si>
    <t>মোছাঃ জয়বানু</t>
  </si>
  <si>
    <t>শাহেদ বেপারী</t>
  </si>
  <si>
    <t>মো: রবিন</t>
  </si>
  <si>
    <t>মোছা: আইরিন আক্তার</t>
  </si>
  <si>
    <t>মো: মঞ্জু মিয়া</t>
  </si>
  <si>
    <t>মোঃ সামছুউদ্দিন</t>
  </si>
  <si>
    <t>মোসাঃ জরিনা খাতুন</t>
  </si>
  <si>
    <t>নছর উদ্দিন</t>
  </si>
  <si>
    <t>মোঃ নূরুজ্জামান</t>
  </si>
  <si>
    <t>সামছুদ্দিন আহম্মদ</t>
  </si>
  <si>
    <t>আছমা আক্তার</t>
  </si>
  <si>
    <t>হালিমা</t>
  </si>
  <si>
    <t>এ,বি,এম, ছিদ্দিক</t>
  </si>
  <si>
    <t>সিদ্দিকা</t>
  </si>
  <si>
    <t>সবুর জান বিবি</t>
  </si>
  <si>
    <t>আসন আলী</t>
  </si>
  <si>
    <t>মো: সাব্বির মিয়া</t>
  </si>
  <si>
    <t>মো: মতিউর রহমান</t>
  </si>
  <si>
    <t>তানিয়া হামিদ হেপী</t>
  </si>
  <si>
    <t>শামছুন্নাহার</t>
  </si>
  <si>
    <t>এরশাদ মিয়া</t>
  </si>
  <si>
    <t>শাখাওয়াত</t>
  </si>
  <si>
    <t>লিয়াজু</t>
  </si>
  <si>
    <t>আ: শাহেদ</t>
  </si>
  <si>
    <t>জাবেদা খাতুন</t>
  </si>
  <si>
    <t>সার বানু</t>
  </si>
  <si>
    <t>রইমুদ্দিন</t>
  </si>
  <si>
    <t>আতকাপাড়া</t>
  </si>
  <si>
    <t>আতাহার</t>
  </si>
  <si>
    <t>জাবেদা</t>
  </si>
  <si>
    <t>আছেন আলী</t>
  </si>
  <si>
    <t>শিরিন আক্তার</t>
  </si>
  <si>
    <t>‍আব্দুল কাদির</t>
  </si>
  <si>
    <t>শফিক</t>
  </si>
  <si>
    <t>রহিমা আক্তার</t>
  </si>
  <si>
    <t>আব্দুল বারেক</t>
  </si>
  <si>
    <t>নিরঞ্জন চন্দ্র সরকার</t>
  </si>
  <si>
    <t>জুঁই রানী সরকার</t>
  </si>
  <si>
    <t>হরেন্দ্র চন্দ্র সরকার</t>
  </si>
  <si>
    <t>দীপক ঘোস</t>
  </si>
  <si>
    <t>চারুবালা ঘোষ</t>
  </si>
  <si>
    <t>যীতেন্দ্র ঘোষ</t>
  </si>
  <si>
    <t>মোঃ সেলিম</t>
  </si>
  <si>
    <t>মিনানুরন্নেছা</t>
  </si>
  <si>
    <t>আঃ খালেক</t>
  </si>
  <si>
    <t>মোঃ মাহাবুব আলম খান</t>
  </si>
  <si>
    <t>মাকসুদা রহমান খান</t>
  </si>
  <si>
    <t>মোঃ ছাদিকুর রহমান খান</t>
  </si>
  <si>
    <t>ইমাম হোসেন</t>
  </si>
  <si>
    <t>হেনা খাতুন</t>
  </si>
  <si>
    <t>আনোয়ার হোসেন</t>
  </si>
  <si>
    <t>মোছাঃ উম্মেহানি আক্তার</t>
  </si>
  <si>
    <t>মোঃ নিজাম উদ্দিন</t>
  </si>
  <si>
    <t>মোছাঃ তৃষা আক্তার</t>
  </si>
  <si>
    <t>মোছাঃ রেবেকা আক্তার</t>
  </si>
  <si>
    <t>মোঃ আজাদ আলী</t>
  </si>
  <si>
    <t>মোঃ আনোয়ার হোসেন</t>
  </si>
  <si>
    <t>মোছাঃ ফজুলজান বেগম</t>
  </si>
  <si>
    <t>আঃ তালেব</t>
  </si>
  <si>
    <t>ফিরোজা বেগম</t>
  </si>
  <si>
    <t>লাল বানু</t>
  </si>
  <si>
    <t>শাহাবুদ্দিন হাং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</si>
</sst>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9" fillId="0" borderId="0" xfId="0" applyFont="1" applyAlignment="1">
      <alignment wrapText="1"/>
    </xf>
    <xf numFmtId="14" fontId="39" fillId="0" borderId="0" xfId="0" applyNumberFormat="1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0.00390625" style="0" bestFit="1" customWidth="1"/>
    <col min="2" max="2" width="26.00390625" style="0" bestFit="1" customWidth="1"/>
    <col min="3" max="3" width="22.7109375" style="0" bestFit="1" customWidth="1"/>
    <col min="4" max="4" width="22.28125" style="0" bestFit="1" customWidth="1"/>
    <col min="5" max="5" width="13.421875" style="0" bestFit="1" customWidth="1"/>
    <col min="6" max="6" width="9.7109375" style="0" bestFit="1" customWidth="1"/>
    <col min="7" max="7" width="10.57421875" style="0" bestFit="1" customWidth="1"/>
    <col min="8" max="8" width="23.28125" style="0" bestFit="1" customWidth="1"/>
    <col min="9" max="9" width="13.7109375" style="0" bestFit="1" customWidth="1"/>
    <col min="10" max="10" width="5.7109375" style="0" customWidth="1"/>
    <col min="11" max="11" width="14.421875" style="0" bestFit="1" customWidth="1"/>
    <col min="12" max="12" width="13.7109375" style="0" bestFit="1" customWidth="1"/>
    <col min="13" max="13" width="17.57421875" style="0" bestFit="1" customWidth="1"/>
    <col min="14" max="14" width="10.00390625" style="0" bestFit="1" customWidth="1"/>
    <col min="15" max="15" width="6.57421875" style="0" customWidth="1"/>
    <col min="16" max="16" width="4.8515625" style="0" customWidth="1"/>
    <col min="17" max="17" width="5.8515625" style="0" customWidth="1"/>
    <col min="18" max="18" width="11.00390625" style="0" bestFit="1" customWidth="1"/>
  </cols>
  <sheetData>
    <row r="1" ht="23.25">
      <c r="A1" s="1" t="s">
        <v>0</v>
      </c>
    </row>
    <row r="4" spans="1:18" ht="1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  <c r="R4" s="2" t="s">
        <v>18</v>
      </c>
    </row>
    <row r="5" spans="1:18" ht="15">
      <c r="A5" s="4">
        <v>1</v>
      </c>
      <c r="B5" s="4" t="s">
        <v>19</v>
      </c>
      <c r="C5" s="4" t="s">
        <v>20</v>
      </c>
      <c r="D5" s="4" t="s">
        <v>21</v>
      </c>
      <c r="E5" s="3"/>
      <c r="F5" s="5">
        <v>24878</v>
      </c>
      <c r="G5" s="4">
        <v>51</v>
      </c>
      <c r="H5" s="4" t="str">
        <f>TEXT(4819281785837,"0")</f>
        <v>4819281785837</v>
      </c>
      <c r="I5" s="4" t="s">
        <v>22</v>
      </c>
      <c r="J5" s="4">
        <v>2</v>
      </c>
      <c r="K5" s="4" t="s">
        <v>23</v>
      </c>
      <c r="L5" s="4" t="s">
        <v>24</v>
      </c>
      <c r="M5" s="3"/>
      <c r="N5" s="4">
        <v>393</v>
      </c>
      <c r="O5" s="4" t="s">
        <v>25</v>
      </c>
      <c r="P5" s="3"/>
      <c r="Q5" s="4" t="s">
        <v>26</v>
      </c>
      <c r="R5" s="3"/>
    </row>
    <row r="6" spans="1:18" ht="15">
      <c r="A6" s="4">
        <v>2</v>
      </c>
      <c r="B6" s="4" t="s">
        <v>27</v>
      </c>
      <c r="C6" s="4" t="s">
        <v>28</v>
      </c>
      <c r="D6" s="4" t="s">
        <v>29</v>
      </c>
      <c r="E6" s="3"/>
      <c r="F6" s="5">
        <v>34963</v>
      </c>
      <c r="G6" s="4">
        <v>23</v>
      </c>
      <c r="H6" s="4" t="str">
        <f>TEXT(19954839294012000,"0")</f>
        <v>19954839294012000</v>
      </c>
      <c r="I6" s="4" t="s">
        <v>30</v>
      </c>
      <c r="J6" s="4">
        <v>1</v>
      </c>
      <c r="K6" s="4" t="s">
        <v>23</v>
      </c>
      <c r="L6" s="4" t="s">
        <v>24</v>
      </c>
      <c r="M6" s="3"/>
      <c r="N6" s="4">
        <v>738</v>
      </c>
      <c r="O6" s="4" t="s">
        <v>25</v>
      </c>
      <c r="P6" s="3"/>
      <c r="Q6" s="4" t="s">
        <v>26</v>
      </c>
      <c r="R6" s="3"/>
    </row>
    <row r="7" spans="1:18" ht="15">
      <c r="A7" s="4">
        <v>3</v>
      </c>
      <c r="B7" s="4" t="s">
        <v>31</v>
      </c>
      <c r="C7" s="4" t="s">
        <v>32</v>
      </c>
      <c r="D7" s="4" t="s">
        <v>33</v>
      </c>
      <c r="E7" s="3"/>
      <c r="F7" s="5">
        <v>33837</v>
      </c>
      <c r="G7" s="4">
        <v>26</v>
      </c>
      <c r="H7" s="4" t="str">
        <f>TEXT(19924839294002100,"0")</f>
        <v>19924839294002100</v>
      </c>
      <c r="I7" s="4" t="s">
        <v>34</v>
      </c>
      <c r="J7" s="4">
        <v>2</v>
      </c>
      <c r="K7" s="4" t="s">
        <v>23</v>
      </c>
      <c r="L7" s="4" t="s">
        <v>24</v>
      </c>
      <c r="M7" s="3"/>
      <c r="N7" s="4">
        <v>964</v>
      </c>
      <c r="O7" s="4" t="s">
        <v>25</v>
      </c>
      <c r="P7" s="3"/>
      <c r="Q7" s="4" t="s">
        <v>26</v>
      </c>
      <c r="R7" s="3"/>
    </row>
    <row r="8" spans="1:18" ht="15">
      <c r="A8" s="4">
        <v>4</v>
      </c>
      <c r="B8" s="4" t="s">
        <v>35</v>
      </c>
      <c r="C8" s="4" t="s">
        <v>36</v>
      </c>
      <c r="D8" s="4" t="s">
        <v>37</v>
      </c>
      <c r="E8" s="3"/>
      <c r="F8" s="5">
        <v>22230</v>
      </c>
      <c r="G8" s="4">
        <v>58</v>
      </c>
      <c r="H8" s="4" t="str">
        <f>TEXT(19604839294012500,"0")</f>
        <v>19604839294012500</v>
      </c>
      <c r="I8" s="4" t="s">
        <v>30</v>
      </c>
      <c r="J8" s="4">
        <v>1</v>
      </c>
      <c r="K8" s="4" t="s">
        <v>23</v>
      </c>
      <c r="L8" s="4" t="s">
        <v>24</v>
      </c>
      <c r="M8" s="3"/>
      <c r="N8" s="4">
        <v>491</v>
      </c>
      <c r="O8" s="4" t="s">
        <v>38</v>
      </c>
      <c r="P8" s="3"/>
      <c r="Q8" s="4" t="s">
        <v>26</v>
      </c>
      <c r="R8" s="3"/>
    </row>
    <row r="9" spans="1:18" ht="15">
      <c r="A9" s="4">
        <v>5</v>
      </c>
      <c r="B9" s="4" t="s">
        <v>39</v>
      </c>
      <c r="C9" s="4" t="s">
        <v>40</v>
      </c>
      <c r="D9" s="4" t="s">
        <v>41</v>
      </c>
      <c r="E9" s="3"/>
      <c r="F9" s="5">
        <v>24577</v>
      </c>
      <c r="G9" s="4">
        <v>52</v>
      </c>
      <c r="H9" s="4" t="str">
        <f>TEXT(4819294801512,"0")</f>
        <v>4819294801512</v>
      </c>
      <c r="I9" s="4" t="s">
        <v>30</v>
      </c>
      <c r="J9" s="4">
        <v>1</v>
      </c>
      <c r="K9" s="4" t="s">
        <v>23</v>
      </c>
      <c r="L9" s="4" t="s">
        <v>24</v>
      </c>
      <c r="M9" s="3"/>
      <c r="N9" s="4">
        <v>962</v>
      </c>
      <c r="O9" s="4" t="s">
        <v>25</v>
      </c>
      <c r="P9" s="3"/>
      <c r="Q9" s="4" t="s">
        <v>42</v>
      </c>
      <c r="R9" s="3"/>
    </row>
    <row r="10" spans="1:18" ht="15">
      <c r="A10" s="4">
        <v>6</v>
      </c>
      <c r="B10" s="4" t="s">
        <v>43</v>
      </c>
      <c r="C10" s="4" t="s">
        <v>44</v>
      </c>
      <c r="D10" s="4" t="s">
        <v>45</v>
      </c>
      <c r="E10" s="3"/>
      <c r="F10" s="5">
        <v>26171</v>
      </c>
      <c r="G10" s="4">
        <v>47</v>
      </c>
      <c r="H10" s="4" t="str">
        <f>TEXT(4819294802796,"0")</f>
        <v>4819294802796</v>
      </c>
      <c r="I10" s="4" t="s">
        <v>46</v>
      </c>
      <c r="J10" s="4">
        <v>2</v>
      </c>
      <c r="K10" s="4" t="s">
        <v>23</v>
      </c>
      <c r="L10" s="4" t="s">
        <v>24</v>
      </c>
      <c r="M10" s="3"/>
      <c r="N10" s="4">
        <v>488</v>
      </c>
      <c r="O10" s="4" t="s">
        <v>25</v>
      </c>
      <c r="P10" s="3"/>
      <c r="Q10" s="4" t="s">
        <v>26</v>
      </c>
      <c r="R10" s="3"/>
    </row>
    <row r="11" spans="1:18" ht="15">
      <c r="A11" s="4">
        <v>7</v>
      </c>
      <c r="B11" s="4" t="s">
        <v>47</v>
      </c>
      <c r="C11" s="4" t="s">
        <v>48</v>
      </c>
      <c r="D11" s="4" t="s">
        <v>49</v>
      </c>
      <c r="E11" s="3"/>
      <c r="F11" s="5">
        <v>27126</v>
      </c>
      <c r="G11" s="4">
        <v>45</v>
      </c>
      <c r="H11" s="4" t="str">
        <f>TEXT(4819294808172,"0")</f>
        <v>4819294808172</v>
      </c>
      <c r="I11" s="4" t="s">
        <v>30</v>
      </c>
      <c r="J11" s="4">
        <v>1</v>
      </c>
      <c r="K11" s="4" t="s">
        <v>23</v>
      </c>
      <c r="L11" s="4" t="s">
        <v>24</v>
      </c>
      <c r="M11" s="3"/>
      <c r="N11" s="4">
        <v>481</v>
      </c>
      <c r="O11" s="4" t="s">
        <v>25</v>
      </c>
      <c r="P11" s="3"/>
      <c r="Q11" s="4" t="s">
        <v>26</v>
      </c>
      <c r="R11" s="3"/>
    </row>
    <row r="12" spans="1:18" ht="15">
      <c r="A12" s="4">
        <v>8</v>
      </c>
      <c r="B12" s="4" t="s">
        <v>50</v>
      </c>
      <c r="C12" s="4" t="s">
        <v>51</v>
      </c>
      <c r="D12" s="4" t="s">
        <v>52</v>
      </c>
      <c r="E12" s="3"/>
      <c r="F12" s="5">
        <v>31799</v>
      </c>
      <c r="G12" s="4">
        <v>32</v>
      </c>
      <c r="H12" s="4" t="str">
        <f>TEXT(4819294800245,"0")</f>
        <v>4819294800245</v>
      </c>
      <c r="I12" s="4" t="s">
        <v>30</v>
      </c>
      <c r="J12" s="4">
        <v>1</v>
      </c>
      <c r="K12" s="4" t="s">
        <v>23</v>
      </c>
      <c r="L12" s="4" t="s">
        <v>24</v>
      </c>
      <c r="M12" s="3"/>
      <c r="N12" s="4">
        <v>383</v>
      </c>
      <c r="O12" s="4" t="s">
        <v>25</v>
      </c>
      <c r="P12" s="3"/>
      <c r="Q12" s="4" t="s">
        <v>26</v>
      </c>
      <c r="R12" s="3"/>
    </row>
    <row r="13" spans="1:18" ht="15">
      <c r="A13" s="4">
        <v>9</v>
      </c>
      <c r="B13" s="4" t="s">
        <v>53</v>
      </c>
      <c r="C13" s="4" t="s">
        <v>54</v>
      </c>
      <c r="D13" s="4" t="s">
        <v>55</v>
      </c>
      <c r="E13" s="3"/>
      <c r="F13" s="5">
        <v>40459</v>
      </c>
      <c r="G13" s="4">
        <v>8</v>
      </c>
      <c r="H13" s="4" t="str">
        <f>TEXT(20004839294008600,"0")</f>
        <v>20004839294008600</v>
      </c>
      <c r="I13" s="4" t="s">
        <v>46</v>
      </c>
      <c r="J13" s="4">
        <v>2</v>
      </c>
      <c r="K13" s="4" t="s">
        <v>23</v>
      </c>
      <c r="L13" s="4" t="s">
        <v>24</v>
      </c>
      <c r="M13" s="3"/>
      <c r="N13" s="4">
        <v>739</v>
      </c>
      <c r="O13" s="4" t="s">
        <v>25</v>
      </c>
      <c r="P13" s="3"/>
      <c r="Q13" s="4" t="s">
        <v>26</v>
      </c>
      <c r="R13" s="3"/>
    </row>
    <row r="14" spans="1:18" ht="15">
      <c r="A14" s="4">
        <v>10</v>
      </c>
      <c r="B14" s="4" t="s">
        <v>56</v>
      </c>
      <c r="C14" s="4" t="s">
        <v>57</v>
      </c>
      <c r="D14" s="4" t="s">
        <v>58</v>
      </c>
      <c r="E14" s="3"/>
      <c r="F14" s="5">
        <v>22850</v>
      </c>
      <c r="G14" s="4">
        <v>56</v>
      </c>
      <c r="H14" s="4" t="str">
        <f>TEXT(4819294802321,"0")</f>
        <v>4819294802321</v>
      </c>
      <c r="I14" s="4" t="s">
        <v>46</v>
      </c>
      <c r="J14" s="4">
        <v>2</v>
      </c>
      <c r="K14" s="4" t="s">
        <v>23</v>
      </c>
      <c r="L14" s="4" t="s">
        <v>24</v>
      </c>
      <c r="M14" s="3"/>
      <c r="N14" s="4">
        <v>742</v>
      </c>
      <c r="O14" s="4" t="s">
        <v>25</v>
      </c>
      <c r="P14" s="3"/>
      <c r="Q14" s="4" t="s">
        <v>26</v>
      </c>
      <c r="R14" s="3"/>
    </row>
    <row r="15" spans="1:18" ht="15">
      <c r="A15" s="4">
        <v>11</v>
      </c>
      <c r="B15" s="4" t="s">
        <v>59</v>
      </c>
      <c r="C15" s="4" t="s">
        <v>60</v>
      </c>
      <c r="D15" s="4" t="s">
        <v>61</v>
      </c>
      <c r="E15" s="3"/>
      <c r="F15" s="5">
        <v>38422</v>
      </c>
      <c r="G15" s="4">
        <v>14</v>
      </c>
      <c r="H15" s="4" t="str">
        <f>TEXT(20054839294101300,"0")</f>
        <v>20054839294101300</v>
      </c>
      <c r="I15" s="4" t="s">
        <v>46</v>
      </c>
      <c r="J15" s="4">
        <v>2</v>
      </c>
      <c r="K15" s="4" t="s">
        <v>23</v>
      </c>
      <c r="L15" s="4" t="s">
        <v>24</v>
      </c>
      <c r="M15" s="3"/>
      <c r="N15" s="4">
        <v>743</v>
      </c>
      <c r="O15" s="4" t="s">
        <v>25</v>
      </c>
      <c r="P15" s="3"/>
      <c r="Q15" s="4" t="s">
        <v>42</v>
      </c>
      <c r="R15" s="3"/>
    </row>
    <row r="16" spans="1:18" ht="15">
      <c r="A16" s="4">
        <v>12</v>
      </c>
      <c r="B16" s="4" t="s">
        <v>62</v>
      </c>
      <c r="C16" s="4" t="s">
        <v>63</v>
      </c>
      <c r="D16" s="4" t="s">
        <v>64</v>
      </c>
      <c r="E16" s="3"/>
      <c r="F16" s="5">
        <v>28457</v>
      </c>
      <c r="G16" s="4">
        <v>41</v>
      </c>
      <c r="H16" s="4" t="str">
        <f>TEXT(4819294802457,"0")</f>
        <v>4819294802457</v>
      </c>
      <c r="I16" s="4" t="s">
        <v>46</v>
      </c>
      <c r="J16" s="4">
        <v>2</v>
      </c>
      <c r="K16" s="4" t="s">
        <v>23</v>
      </c>
      <c r="L16" s="4" t="s">
        <v>24</v>
      </c>
      <c r="M16" s="3"/>
      <c r="N16" s="4">
        <v>187</v>
      </c>
      <c r="O16" s="4" t="s">
        <v>25</v>
      </c>
      <c r="P16" s="3"/>
      <c r="Q16" s="4" t="s">
        <v>26</v>
      </c>
      <c r="R16" s="3"/>
    </row>
    <row r="17" spans="1:18" ht="15">
      <c r="A17" s="4">
        <v>13</v>
      </c>
      <c r="B17" s="4" t="s">
        <v>65</v>
      </c>
      <c r="C17" s="4" t="s">
        <v>66</v>
      </c>
      <c r="D17" s="4" t="s">
        <v>67</v>
      </c>
      <c r="E17" s="3"/>
      <c r="F17" s="5">
        <v>36506</v>
      </c>
      <c r="G17" s="4">
        <v>19</v>
      </c>
      <c r="H17" s="4" t="str">
        <f>TEXT(19994839294100300,"0")</f>
        <v>19994839294100300</v>
      </c>
      <c r="I17" s="4" t="s">
        <v>46</v>
      </c>
      <c r="J17" s="4">
        <v>2</v>
      </c>
      <c r="K17" s="4" t="s">
        <v>23</v>
      </c>
      <c r="L17" s="4" t="s">
        <v>24</v>
      </c>
      <c r="M17" s="3"/>
      <c r="N17" s="4">
        <v>744</v>
      </c>
      <c r="O17" s="4" t="s">
        <v>25</v>
      </c>
      <c r="P17" s="3"/>
      <c r="Q17" s="4" t="s">
        <v>42</v>
      </c>
      <c r="R17" s="3"/>
    </row>
    <row r="18" spans="1:18" ht="15">
      <c r="A18" s="4">
        <v>14</v>
      </c>
      <c r="B18" s="4" t="s">
        <v>68</v>
      </c>
      <c r="C18" s="4" t="s">
        <v>69</v>
      </c>
      <c r="D18" s="4" t="s">
        <v>70</v>
      </c>
      <c r="E18" s="3"/>
      <c r="F18" s="5">
        <v>32824</v>
      </c>
      <c r="G18" s="4">
        <v>29</v>
      </c>
      <c r="H18" s="4" t="str">
        <f>TEXT(4819294802332,"0")</f>
        <v>4819294802332</v>
      </c>
      <c r="I18" s="4" t="s">
        <v>46</v>
      </c>
      <c r="J18" s="4">
        <v>2</v>
      </c>
      <c r="K18" s="4" t="s">
        <v>23</v>
      </c>
      <c r="L18" s="4" t="s">
        <v>24</v>
      </c>
      <c r="M18" s="3"/>
      <c r="N18" s="4">
        <v>490</v>
      </c>
      <c r="O18" s="4" t="s">
        <v>25</v>
      </c>
      <c r="P18" s="3"/>
      <c r="Q18" s="4" t="s">
        <v>42</v>
      </c>
      <c r="R18" s="3"/>
    </row>
    <row r="19" spans="1:18" ht="15">
      <c r="A19" s="4">
        <v>15</v>
      </c>
      <c r="B19" s="4" t="s">
        <v>71</v>
      </c>
      <c r="C19" s="4" t="s">
        <v>72</v>
      </c>
      <c r="D19" s="4" t="s">
        <v>73</v>
      </c>
      <c r="E19" s="3"/>
      <c r="F19" s="5">
        <v>20433</v>
      </c>
      <c r="G19" s="4">
        <v>63</v>
      </c>
      <c r="H19" s="4" t="str">
        <f>TEXT(4819294800350,"0")</f>
        <v>4819294800350</v>
      </c>
      <c r="I19" s="4" t="s">
        <v>30</v>
      </c>
      <c r="J19" s="4">
        <v>1</v>
      </c>
      <c r="K19" s="4" t="s">
        <v>23</v>
      </c>
      <c r="L19" s="4" t="s">
        <v>24</v>
      </c>
      <c r="M19" s="3"/>
      <c r="N19" s="4">
        <v>308</v>
      </c>
      <c r="O19" s="4" t="s">
        <v>25</v>
      </c>
      <c r="P19" s="3"/>
      <c r="Q19" s="4" t="s">
        <v>26</v>
      </c>
      <c r="R19" s="3"/>
    </row>
    <row r="20" spans="1:18" ht="15">
      <c r="A20" s="4">
        <v>16</v>
      </c>
      <c r="B20" s="4" t="s">
        <v>74</v>
      </c>
      <c r="C20" s="4" t="s">
        <v>75</v>
      </c>
      <c r="D20" s="4" t="s">
        <v>76</v>
      </c>
      <c r="E20" s="3"/>
      <c r="F20" s="5">
        <v>27580</v>
      </c>
      <c r="G20" s="4">
        <v>43</v>
      </c>
      <c r="H20" s="4" t="str">
        <f>TEXT(4819294802256,"0")</f>
        <v>4819294802256</v>
      </c>
      <c r="I20" s="4" t="s">
        <v>46</v>
      </c>
      <c r="J20" s="4">
        <v>2</v>
      </c>
      <c r="K20" s="4" t="s">
        <v>23</v>
      </c>
      <c r="L20" s="4" t="s">
        <v>24</v>
      </c>
      <c r="M20" s="3"/>
      <c r="N20" s="4">
        <v>740</v>
      </c>
      <c r="O20" s="4" t="s">
        <v>25</v>
      </c>
      <c r="P20" s="3"/>
      <c r="Q20" s="4" t="s">
        <v>42</v>
      </c>
      <c r="R20" s="3"/>
    </row>
    <row r="21" spans="1:18" ht="15">
      <c r="A21" s="4">
        <v>17</v>
      </c>
      <c r="B21" s="4" t="s">
        <v>77</v>
      </c>
      <c r="C21" s="4" t="s">
        <v>78</v>
      </c>
      <c r="D21" s="4" t="s">
        <v>79</v>
      </c>
      <c r="E21" s="3"/>
      <c r="F21" s="5">
        <v>17309</v>
      </c>
      <c r="G21" s="4">
        <v>72</v>
      </c>
      <c r="H21" s="4" t="str">
        <f>TEXT(19474819294802200,"0")</f>
        <v>19474819294802200</v>
      </c>
      <c r="I21" s="4" t="s">
        <v>46</v>
      </c>
      <c r="J21" s="4">
        <v>2</v>
      </c>
      <c r="K21" s="4" t="s">
        <v>23</v>
      </c>
      <c r="L21" s="4" t="s">
        <v>24</v>
      </c>
      <c r="M21" s="3"/>
      <c r="N21" s="4">
        <v>78</v>
      </c>
      <c r="O21" s="4" t="s">
        <v>25</v>
      </c>
      <c r="P21" s="3"/>
      <c r="Q21" s="4" t="s">
        <v>42</v>
      </c>
      <c r="R21" s="3"/>
    </row>
    <row r="22" spans="1:18" ht="15">
      <c r="A22" s="4">
        <v>18</v>
      </c>
      <c r="B22" s="4" t="s">
        <v>80</v>
      </c>
      <c r="C22" s="4" t="s">
        <v>81</v>
      </c>
      <c r="D22" s="4" t="s">
        <v>82</v>
      </c>
      <c r="E22" s="3"/>
      <c r="F22" s="5">
        <v>36892</v>
      </c>
      <c r="G22" s="4">
        <v>18</v>
      </c>
      <c r="H22" s="4" t="str">
        <f>TEXT(20014839294015200,"0")</f>
        <v>20014839294015200</v>
      </c>
      <c r="I22" s="4" t="s">
        <v>83</v>
      </c>
      <c r="J22" s="4">
        <v>7</v>
      </c>
      <c r="K22" s="4" t="s">
        <v>23</v>
      </c>
      <c r="L22" s="4" t="s">
        <v>24</v>
      </c>
      <c r="M22" s="3"/>
      <c r="N22" s="4">
        <v>775</v>
      </c>
      <c r="O22" s="4" t="s">
        <v>25</v>
      </c>
      <c r="P22" s="3"/>
      <c r="Q22" s="4" t="s">
        <v>42</v>
      </c>
      <c r="R22" s="3"/>
    </row>
    <row r="23" spans="1:18" ht="15">
      <c r="A23" s="4">
        <v>19</v>
      </c>
      <c r="B23" s="4" t="s">
        <v>84</v>
      </c>
      <c r="C23" s="4" t="s">
        <v>85</v>
      </c>
      <c r="D23" s="4" t="s">
        <v>86</v>
      </c>
      <c r="E23" s="3"/>
      <c r="F23" s="5">
        <v>23145</v>
      </c>
      <c r="G23" s="4">
        <v>56</v>
      </c>
      <c r="H23" s="4" t="str">
        <f>TEXT(4819294805705,"0")</f>
        <v>4819294805705</v>
      </c>
      <c r="I23" s="4" t="s">
        <v>30</v>
      </c>
      <c r="J23" s="4">
        <v>1</v>
      </c>
      <c r="K23" s="4" t="s">
        <v>23</v>
      </c>
      <c r="L23" s="4" t="s">
        <v>24</v>
      </c>
      <c r="M23" s="3"/>
      <c r="N23" s="4">
        <v>71</v>
      </c>
      <c r="O23" s="4" t="s">
        <v>25</v>
      </c>
      <c r="P23" s="3"/>
      <c r="Q23" s="4" t="s">
        <v>26</v>
      </c>
      <c r="R23" s="3"/>
    </row>
    <row r="24" spans="1:18" ht="15">
      <c r="A24" s="4">
        <v>20</v>
      </c>
      <c r="B24" s="4" t="s">
        <v>87</v>
      </c>
      <c r="C24" s="4" t="s">
        <v>88</v>
      </c>
      <c r="D24" s="4" t="s">
        <v>89</v>
      </c>
      <c r="E24" s="3"/>
      <c r="F24" s="5">
        <v>25529</v>
      </c>
      <c r="G24" s="4">
        <v>49</v>
      </c>
      <c r="H24" s="4" t="str">
        <f>TEXT(4819294808059,"0")</f>
        <v>4819294808059</v>
      </c>
      <c r="I24" s="4" t="s">
        <v>90</v>
      </c>
      <c r="J24" s="4">
        <v>4</v>
      </c>
      <c r="K24" s="4" t="s">
        <v>23</v>
      </c>
      <c r="L24" s="4" t="s">
        <v>24</v>
      </c>
      <c r="M24" s="3"/>
      <c r="N24" s="4">
        <v>754</v>
      </c>
      <c r="O24" s="4" t="s">
        <v>25</v>
      </c>
      <c r="P24" s="3"/>
      <c r="Q24" s="4" t="s">
        <v>26</v>
      </c>
      <c r="R24" s="3"/>
    </row>
    <row r="25" spans="1:18" ht="15">
      <c r="A25" s="4">
        <v>21</v>
      </c>
      <c r="B25" s="4" t="s">
        <v>91</v>
      </c>
      <c r="C25" s="4" t="s">
        <v>92</v>
      </c>
      <c r="D25" s="4" t="s">
        <v>93</v>
      </c>
      <c r="E25" s="3"/>
      <c r="F25" s="5">
        <v>16582</v>
      </c>
      <c r="G25" s="4">
        <v>74</v>
      </c>
      <c r="H25" s="4" t="str">
        <f>TEXT(4819294801474,"0")</f>
        <v>4819294801474</v>
      </c>
      <c r="I25" s="4" t="s">
        <v>30</v>
      </c>
      <c r="J25" s="4">
        <v>1</v>
      </c>
      <c r="K25" s="4" t="s">
        <v>23</v>
      </c>
      <c r="L25" s="4" t="s">
        <v>24</v>
      </c>
      <c r="M25" s="3"/>
      <c r="N25" s="4">
        <v>185</v>
      </c>
      <c r="O25" s="4" t="s">
        <v>25</v>
      </c>
      <c r="P25" s="3"/>
      <c r="Q25" s="4" t="s">
        <v>26</v>
      </c>
      <c r="R25" s="3"/>
    </row>
    <row r="26" spans="1:18" ht="15">
      <c r="A26" s="4">
        <v>22</v>
      </c>
      <c r="B26" s="4" t="s">
        <v>94</v>
      </c>
      <c r="C26" s="4" t="s">
        <v>95</v>
      </c>
      <c r="D26" s="4" t="s">
        <v>96</v>
      </c>
      <c r="E26" s="3"/>
      <c r="F26" s="5">
        <v>32710</v>
      </c>
      <c r="G26" s="4">
        <v>29</v>
      </c>
      <c r="H26" s="4" t="str">
        <f>TEXT(4819294802546,"0")</f>
        <v>4819294802546</v>
      </c>
      <c r="I26" s="4" t="s">
        <v>46</v>
      </c>
      <c r="J26" s="4">
        <v>2</v>
      </c>
      <c r="K26" s="4" t="s">
        <v>23</v>
      </c>
      <c r="L26" s="4" t="s">
        <v>24</v>
      </c>
      <c r="M26" s="3"/>
      <c r="N26" s="4">
        <v>190</v>
      </c>
      <c r="O26" s="4" t="s">
        <v>25</v>
      </c>
      <c r="P26" s="3"/>
      <c r="Q26" s="4" t="s">
        <v>42</v>
      </c>
      <c r="R26" s="3"/>
    </row>
    <row r="27" spans="1:18" ht="15">
      <c r="A27" s="4">
        <v>23</v>
      </c>
      <c r="B27" s="4" t="s">
        <v>97</v>
      </c>
      <c r="C27" s="4" t="s">
        <v>98</v>
      </c>
      <c r="D27" s="4" t="s">
        <v>99</v>
      </c>
      <c r="E27" s="3"/>
      <c r="F27" s="5">
        <v>30290</v>
      </c>
      <c r="G27" s="4">
        <v>36</v>
      </c>
      <c r="H27" s="4" t="str">
        <f>TEXT(9116295474775,"0")</f>
        <v>9116295474775</v>
      </c>
      <c r="I27" s="4" t="s">
        <v>100</v>
      </c>
      <c r="J27" s="4">
        <v>7</v>
      </c>
      <c r="K27" s="4" t="s">
        <v>23</v>
      </c>
      <c r="L27" s="4" t="s">
        <v>24</v>
      </c>
      <c r="M27" s="3"/>
      <c r="N27" s="4">
        <v>978</v>
      </c>
      <c r="O27" s="4" t="s">
        <v>25</v>
      </c>
      <c r="P27" s="3"/>
      <c r="Q27" s="4" t="s">
        <v>26</v>
      </c>
      <c r="R27" s="3"/>
    </row>
    <row r="28" spans="1:18" ht="15">
      <c r="A28" s="4">
        <v>24</v>
      </c>
      <c r="B28" s="4" t="s">
        <v>101</v>
      </c>
      <c r="C28" s="4" t="s">
        <v>102</v>
      </c>
      <c r="D28" s="4" t="s">
        <v>103</v>
      </c>
      <c r="E28" s="3"/>
      <c r="F28" s="5">
        <v>32790</v>
      </c>
      <c r="G28" s="4">
        <v>29</v>
      </c>
      <c r="H28" s="4" t="str">
        <f>TEXT(4819294803208,"0")</f>
        <v>4819294803208</v>
      </c>
      <c r="I28" s="4" t="s">
        <v>46</v>
      </c>
      <c r="J28" s="4">
        <v>2</v>
      </c>
      <c r="K28" s="4" t="s">
        <v>23</v>
      </c>
      <c r="L28" s="4" t="s">
        <v>24</v>
      </c>
      <c r="M28" s="3"/>
      <c r="N28" s="4">
        <v>779</v>
      </c>
      <c r="O28" s="4" t="s">
        <v>25</v>
      </c>
      <c r="P28" s="3"/>
      <c r="Q28" s="4" t="s">
        <v>42</v>
      </c>
      <c r="R28" s="3"/>
    </row>
    <row r="29" spans="1:18" ht="15">
      <c r="A29" s="4">
        <v>25</v>
      </c>
      <c r="B29" s="4" t="s">
        <v>104</v>
      </c>
      <c r="C29" s="4" t="s">
        <v>105</v>
      </c>
      <c r="D29" s="4" t="s">
        <v>106</v>
      </c>
      <c r="E29" s="3"/>
      <c r="F29" s="5">
        <v>38930</v>
      </c>
      <c r="G29" s="4">
        <v>12</v>
      </c>
      <c r="H29" s="4" t="str">
        <f>TEXT(20064839294107000,"0")</f>
        <v>20064839294107000</v>
      </c>
      <c r="I29" s="4" t="s">
        <v>46</v>
      </c>
      <c r="J29" s="4">
        <v>2</v>
      </c>
      <c r="K29" s="4" t="s">
        <v>23</v>
      </c>
      <c r="L29" s="4" t="s">
        <v>24</v>
      </c>
      <c r="M29" s="3"/>
      <c r="N29" s="4">
        <v>963</v>
      </c>
      <c r="O29" s="4" t="s">
        <v>25</v>
      </c>
      <c r="P29" s="3"/>
      <c r="Q29" s="4" t="s">
        <v>42</v>
      </c>
      <c r="R29" s="3"/>
    </row>
    <row r="30" spans="1:18" ht="15">
      <c r="A30" s="4">
        <v>26</v>
      </c>
      <c r="B30" s="4" t="s">
        <v>107</v>
      </c>
      <c r="C30" s="4" t="s">
        <v>108</v>
      </c>
      <c r="D30" s="4" t="s">
        <v>109</v>
      </c>
      <c r="E30" s="3"/>
      <c r="F30" s="5">
        <v>36266</v>
      </c>
      <c r="G30" s="4">
        <v>20</v>
      </c>
      <c r="H30" s="4" t="str">
        <f>TEXT(19994839294010200,"0")</f>
        <v>19994839294010200</v>
      </c>
      <c r="I30" s="4" t="s">
        <v>110</v>
      </c>
      <c r="J30" s="4">
        <v>5</v>
      </c>
      <c r="K30" s="4" t="s">
        <v>23</v>
      </c>
      <c r="L30" s="4" t="s">
        <v>24</v>
      </c>
      <c r="M30" s="3"/>
      <c r="N30" s="4">
        <v>970</v>
      </c>
      <c r="O30" s="4" t="s">
        <v>25</v>
      </c>
      <c r="P30" s="3"/>
      <c r="Q30" s="4" t="s">
        <v>42</v>
      </c>
      <c r="R30" s="3"/>
    </row>
    <row r="31" spans="1:18" ht="15">
      <c r="A31" s="4">
        <v>27</v>
      </c>
      <c r="B31" s="4" t="s">
        <v>111</v>
      </c>
      <c r="C31" s="4" t="s">
        <v>112</v>
      </c>
      <c r="D31" s="4" t="s">
        <v>113</v>
      </c>
      <c r="E31" s="3"/>
      <c r="F31" s="5">
        <v>25636</v>
      </c>
      <c r="G31" s="4">
        <v>49</v>
      </c>
      <c r="H31" s="4" t="str">
        <f>TEXT(4819294808661,"0")</f>
        <v>4819294808661</v>
      </c>
      <c r="I31" s="4" t="s">
        <v>110</v>
      </c>
      <c r="J31" s="4">
        <v>5</v>
      </c>
      <c r="K31" s="4" t="s">
        <v>23</v>
      </c>
      <c r="L31" s="4" t="s">
        <v>24</v>
      </c>
      <c r="M31" s="3"/>
      <c r="N31" s="4">
        <v>760</v>
      </c>
      <c r="O31" s="4" t="s">
        <v>25</v>
      </c>
      <c r="P31" s="3"/>
      <c r="Q31" s="4" t="s">
        <v>42</v>
      </c>
      <c r="R31" s="3"/>
    </row>
    <row r="32" spans="1:18" ht="15">
      <c r="A32" s="4">
        <v>28</v>
      </c>
      <c r="B32" s="4" t="s">
        <v>114</v>
      </c>
      <c r="C32" s="4" t="s">
        <v>115</v>
      </c>
      <c r="D32" s="4" t="s">
        <v>116</v>
      </c>
      <c r="E32" s="3"/>
      <c r="F32" s="5">
        <v>37959</v>
      </c>
      <c r="G32" s="4">
        <v>15</v>
      </c>
      <c r="H32" s="4" t="str">
        <f>TEXT(20034839294008800,"0")</f>
        <v>20034839294008800</v>
      </c>
      <c r="I32" s="4" t="s">
        <v>30</v>
      </c>
      <c r="J32" s="4">
        <v>1</v>
      </c>
      <c r="K32" s="4" t="s">
        <v>23</v>
      </c>
      <c r="L32" s="4" t="s">
        <v>24</v>
      </c>
      <c r="M32" s="3"/>
      <c r="N32" s="4">
        <v>385</v>
      </c>
      <c r="O32" s="4" t="s">
        <v>25</v>
      </c>
      <c r="P32" s="3"/>
      <c r="Q32" s="4" t="s">
        <v>42</v>
      </c>
      <c r="R32" s="3"/>
    </row>
    <row r="33" spans="1:18" ht="15">
      <c r="A33" s="4">
        <v>29</v>
      </c>
      <c r="B33" s="4" t="s">
        <v>117</v>
      </c>
      <c r="C33" s="4" t="s">
        <v>118</v>
      </c>
      <c r="D33" s="4" t="s">
        <v>119</v>
      </c>
      <c r="E33" s="3"/>
      <c r="F33" s="5">
        <v>35791</v>
      </c>
      <c r="G33" s="4">
        <v>21</v>
      </c>
      <c r="H33" s="4" t="str">
        <f>TEXT(19974839294010600,"0")</f>
        <v>19974839294010600</v>
      </c>
      <c r="I33" s="4" t="s">
        <v>30</v>
      </c>
      <c r="J33" s="4">
        <v>1</v>
      </c>
      <c r="K33" s="4" t="s">
        <v>23</v>
      </c>
      <c r="L33" s="4" t="s">
        <v>24</v>
      </c>
      <c r="M33" s="3"/>
      <c r="N33" s="4">
        <v>309</v>
      </c>
      <c r="O33" s="4" t="s">
        <v>25</v>
      </c>
      <c r="P33" s="3"/>
      <c r="Q33" s="4" t="s">
        <v>42</v>
      </c>
      <c r="R33" s="3"/>
    </row>
    <row r="34" spans="1:18" ht="15">
      <c r="A34" s="4">
        <v>30</v>
      </c>
      <c r="B34" s="4" t="s">
        <v>120</v>
      </c>
      <c r="C34" s="4" t="s">
        <v>121</v>
      </c>
      <c r="D34" s="4" t="s">
        <v>122</v>
      </c>
      <c r="E34" s="3"/>
      <c r="F34" s="5">
        <v>36890</v>
      </c>
      <c r="G34" s="4">
        <v>18</v>
      </c>
      <c r="H34" s="4" t="str">
        <f>TEXT(20004839294104300,"0")</f>
        <v>20004839294104300</v>
      </c>
      <c r="I34" s="4" t="s">
        <v>83</v>
      </c>
      <c r="J34" s="4">
        <v>7</v>
      </c>
      <c r="K34" s="4" t="s">
        <v>23</v>
      </c>
      <c r="L34" s="4" t="s">
        <v>24</v>
      </c>
      <c r="M34" s="3"/>
      <c r="N34" s="4">
        <v>982</v>
      </c>
      <c r="O34" s="4" t="s">
        <v>25</v>
      </c>
      <c r="P34" s="3"/>
      <c r="Q34" s="4" t="s">
        <v>26</v>
      </c>
      <c r="R34" s="3"/>
    </row>
    <row r="35" spans="1:18" ht="15">
      <c r="A35" s="4">
        <v>31</v>
      </c>
      <c r="B35" s="4" t="s">
        <v>123</v>
      </c>
      <c r="C35" s="4" t="s">
        <v>124</v>
      </c>
      <c r="D35" s="4" t="s">
        <v>125</v>
      </c>
      <c r="E35" s="3"/>
      <c r="F35" s="5">
        <v>40513</v>
      </c>
      <c r="G35" s="4">
        <v>8</v>
      </c>
      <c r="H35" s="4" t="str">
        <f>TEXT(20104839294100200,"0")</f>
        <v>20104839294100200</v>
      </c>
      <c r="I35" s="4" t="s">
        <v>83</v>
      </c>
      <c r="J35" s="4">
        <v>7</v>
      </c>
      <c r="K35" s="4" t="s">
        <v>23</v>
      </c>
      <c r="L35" s="4" t="s">
        <v>24</v>
      </c>
      <c r="M35" s="3"/>
      <c r="N35" s="4">
        <v>768</v>
      </c>
      <c r="O35" s="4" t="s">
        <v>25</v>
      </c>
      <c r="P35" s="3"/>
      <c r="Q35" s="4" t="s">
        <v>42</v>
      </c>
      <c r="R35" s="3"/>
    </row>
    <row r="36" spans="1:18" ht="15">
      <c r="A36" s="4">
        <v>32</v>
      </c>
      <c r="B36" s="4" t="s">
        <v>126</v>
      </c>
      <c r="C36" s="4" t="s">
        <v>127</v>
      </c>
      <c r="D36" s="4" t="s">
        <v>128</v>
      </c>
      <c r="E36" s="3"/>
      <c r="F36" s="5">
        <v>32001</v>
      </c>
      <c r="G36" s="4">
        <v>31</v>
      </c>
      <c r="H36" s="4" t="str">
        <f>TEXT(4819294815538,"0")</f>
        <v>4819294815538</v>
      </c>
      <c r="I36" s="4" t="s">
        <v>129</v>
      </c>
      <c r="J36" s="4">
        <v>9</v>
      </c>
      <c r="K36" s="4" t="s">
        <v>23</v>
      </c>
      <c r="L36" s="4" t="s">
        <v>24</v>
      </c>
      <c r="M36" s="3"/>
      <c r="N36" s="4">
        <v>196</v>
      </c>
      <c r="O36" s="4" t="s">
        <v>25</v>
      </c>
      <c r="P36" s="3"/>
      <c r="Q36" s="4" t="s">
        <v>26</v>
      </c>
      <c r="R36" s="3"/>
    </row>
    <row r="37" spans="1:18" ht="15">
      <c r="A37" s="4">
        <v>33</v>
      </c>
      <c r="B37" s="4" t="s">
        <v>130</v>
      </c>
      <c r="C37" s="4" t="s">
        <v>131</v>
      </c>
      <c r="D37" s="4" t="s">
        <v>132</v>
      </c>
      <c r="E37" s="3"/>
      <c r="F37" s="5">
        <v>29358</v>
      </c>
      <c r="G37" s="4">
        <v>39</v>
      </c>
      <c r="H37" s="4" t="str">
        <f>TEXT(4819294802562,"0")</f>
        <v>4819294802562</v>
      </c>
      <c r="I37" s="4" t="s">
        <v>46</v>
      </c>
      <c r="J37" s="4">
        <v>2</v>
      </c>
      <c r="K37" s="4" t="s">
        <v>23</v>
      </c>
      <c r="L37" s="4" t="s">
        <v>24</v>
      </c>
      <c r="M37" s="3"/>
      <c r="N37" s="4">
        <v>188</v>
      </c>
      <c r="O37" s="4" t="s">
        <v>25</v>
      </c>
      <c r="P37" s="3"/>
      <c r="Q37" s="4" t="s">
        <v>42</v>
      </c>
      <c r="R37" s="3"/>
    </row>
    <row r="38" spans="1:18" ht="15">
      <c r="A38" s="4">
        <v>34</v>
      </c>
      <c r="B38" s="4" t="s">
        <v>133</v>
      </c>
      <c r="C38" s="4" t="s">
        <v>134</v>
      </c>
      <c r="D38" s="4" t="s">
        <v>135</v>
      </c>
      <c r="E38" s="3"/>
      <c r="F38" s="5">
        <v>36912</v>
      </c>
      <c r="G38" s="4">
        <v>18</v>
      </c>
      <c r="H38" s="4" t="str">
        <f>TEXT(20014839294006600,"0")</f>
        <v>20014839294006600</v>
      </c>
      <c r="I38" s="4" t="s">
        <v>129</v>
      </c>
      <c r="J38" s="4">
        <v>9</v>
      </c>
      <c r="K38" s="4" t="s">
        <v>23</v>
      </c>
      <c r="L38" s="4" t="s">
        <v>24</v>
      </c>
      <c r="M38" s="3"/>
      <c r="N38" s="4">
        <v>315</v>
      </c>
      <c r="O38" s="4" t="s">
        <v>25</v>
      </c>
      <c r="P38" s="3"/>
      <c r="Q38" s="4" t="s">
        <v>26</v>
      </c>
      <c r="R38" s="3"/>
    </row>
    <row r="39" spans="1:18" ht="15">
      <c r="A39" s="4">
        <v>35</v>
      </c>
      <c r="B39" s="4" t="s">
        <v>136</v>
      </c>
      <c r="C39" s="4" t="s">
        <v>137</v>
      </c>
      <c r="D39" s="4" t="s">
        <v>138</v>
      </c>
      <c r="E39" s="3"/>
      <c r="F39" s="5">
        <v>21755</v>
      </c>
      <c r="G39" s="4">
        <v>59</v>
      </c>
      <c r="H39" s="4" t="str">
        <f>TEXT(19594839294009200,"0")</f>
        <v>19594839294009200</v>
      </c>
      <c r="I39" s="4" t="s">
        <v>83</v>
      </c>
      <c r="J39" s="4">
        <v>7</v>
      </c>
      <c r="K39" s="4" t="s">
        <v>23</v>
      </c>
      <c r="L39" s="4" t="s">
        <v>24</v>
      </c>
      <c r="M39" s="3"/>
      <c r="N39" s="4">
        <v>351</v>
      </c>
      <c r="O39" s="4" t="s">
        <v>25</v>
      </c>
      <c r="P39" s="3"/>
      <c r="Q39" s="4" t="s">
        <v>42</v>
      </c>
      <c r="R39" s="3"/>
    </row>
    <row r="40" spans="1:18" ht="15">
      <c r="A40" s="4">
        <v>36</v>
      </c>
      <c r="B40" s="4" t="s">
        <v>139</v>
      </c>
      <c r="C40" s="4" t="s">
        <v>140</v>
      </c>
      <c r="D40" s="4" t="s">
        <v>141</v>
      </c>
      <c r="E40" s="3"/>
      <c r="F40" s="5">
        <v>30549</v>
      </c>
      <c r="G40" s="4">
        <v>35</v>
      </c>
      <c r="H40" s="4" t="str">
        <f>TEXT(4819294808849,"0")</f>
        <v>4819294808849</v>
      </c>
      <c r="I40" s="4" t="s">
        <v>110</v>
      </c>
      <c r="J40" s="4">
        <v>5</v>
      </c>
      <c r="K40" s="4" t="s">
        <v>23</v>
      </c>
      <c r="L40" s="4" t="s">
        <v>24</v>
      </c>
      <c r="M40" s="3"/>
      <c r="N40" s="4">
        <v>756</v>
      </c>
      <c r="O40" s="4" t="s">
        <v>25</v>
      </c>
      <c r="P40" s="3"/>
      <c r="Q40" s="4" t="s">
        <v>42</v>
      </c>
      <c r="R40" s="3"/>
    </row>
    <row r="41" spans="1:18" ht="15">
      <c r="A41" s="4">
        <v>37</v>
      </c>
      <c r="B41" s="4" t="s">
        <v>142</v>
      </c>
      <c r="C41" s="4" t="s">
        <v>143</v>
      </c>
      <c r="D41" s="4" t="s">
        <v>144</v>
      </c>
      <c r="E41" s="3"/>
      <c r="F41" s="5">
        <v>24948</v>
      </c>
      <c r="G41" s="4">
        <v>51</v>
      </c>
      <c r="H41" s="4" t="str">
        <f>TEXT(4819294809300,"0")</f>
        <v>4819294809300</v>
      </c>
      <c r="I41" s="4" t="s">
        <v>110</v>
      </c>
      <c r="J41" s="4">
        <v>5</v>
      </c>
      <c r="K41" s="4" t="s">
        <v>23</v>
      </c>
      <c r="L41" s="4" t="s">
        <v>24</v>
      </c>
      <c r="M41" s="3"/>
      <c r="N41" s="4">
        <v>116</v>
      </c>
      <c r="O41" s="4" t="s">
        <v>25</v>
      </c>
      <c r="P41" s="3"/>
      <c r="Q41" s="4" t="s">
        <v>42</v>
      </c>
      <c r="R41" s="3"/>
    </row>
    <row r="42" spans="1:18" ht="15">
      <c r="A42" s="4">
        <v>38</v>
      </c>
      <c r="B42" s="4" t="s">
        <v>145</v>
      </c>
      <c r="C42" s="4" t="s">
        <v>146</v>
      </c>
      <c r="D42" s="4" t="s">
        <v>147</v>
      </c>
      <c r="E42" s="3"/>
      <c r="F42" s="5">
        <v>27100</v>
      </c>
      <c r="G42" s="4">
        <v>45</v>
      </c>
      <c r="H42" s="4" t="str">
        <f>TEXT(4819294808735,"0")</f>
        <v>4819294808735</v>
      </c>
      <c r="I42" s="4" t="s">
        <v>110</v>
      </c>
      <c r="J42" s="4">
        <v>5</v>
      </c>
      <c r="K42" s="4" t="s">
        <v>23</v>
      </c>
      <c r="L42" s="4" t="s">
        <v>24</v>
      </c>
      <c r="M42" s="3"/>
      <c r="N42" s="4">
        <v>117</v>
      </c>
      <c r="O42" s="4" t="s">
        <v>25</v>
      </c>
      <c r="P42" s="3"/>
      <c r="Q42" s="4" t="s">
        <v>42</v>
      </c>
      <c r="R42" s="3"/>
    </row>
    <row r="43" spans="1:18" ht="15">
      <c r="A43" s="4">
        <v>39</v>
      </c>
      <c r="B43" s="4" t="s">
        <v>148</v>
      </c>
      <c r="C43" s="4" t="s">
        <v>149</v>
      </c>
      <c r="D43" s="4" t="s">
        <v>150</v>
      </c>
      <c r="E43" s="3"/>
      <c r="F43" s="5">
        <v>39398</v>
      </c>
      <c r="G43" s="4">
        <v>11</v>
      </c>
      <c r="H43" s="4" t="str">
        <f>TEXT(20074839294101800,"0")</f>
        <v>20074839294101800</v>
      </c>
      <c r="I43" s="4" t="s">
        <v>46</v>
      </c>
      <c r="J43" s="4">
        <v>2</v>
      </c>
      <c r="K43" s="4" t="s">
        <v>23</v>
      </c>
      <c r="L43" s="4" t="s">
        <v>24</v>
      </c>
      <c r="M43" s="3"/>
      <c r="N43" s="4">
        <v>966</v>
      </c>
      <c r="O43" s="4" t="s">
        <v>25</v>
      </c>
      <c r="P43" s="3"/>
      <c r="Q43" s="4" t="s">
        <v>42</v>
      </c>
      <c r="R43" s="3"/>
    </row>
    <row r="44" spans="1:18" ht="15">
      <c r="A44" s="4">
        <v>40</v>
      </c>
      <c r="B44" s="4" t="s">
        <v>151</v>
      </c>
      <c r="C44" s="4" t="s">
        <v>152</v>
      </c>
      <c r="D44" s="4" t="s">
        <v>153</v>
      </c>
      <c r="E44" s="3"/>
      <c r="F44" s="5">
        <v>20163</v>
      </c>
      <c r="G44" s="4">
        <v>64</v>
      </c>
      <c r="H44" s="4" t="str">
        <f>TEXT(4819294808864,"0")</f>
        <v>4819294808864</v>
      </c>
      <c r="I44" s="4" t="s">
        <v>110</v>
      </c>
      <c r="J44" s="4">
        <v>5</v>
      </c>
      <c r="K44" s="4" t="s">
        <v>23</v>
      </c>
      <c r="L44" s="4" t="s">
        <v>24</v>
      </c>
      <c r="M44" s="3"/>
      <c r="N44" s="4">
        <v>492</v>
      </c>
      <c r="O44" s="4" t="s">
        <v>25</v>
      </c>
      <c r="P44" s="3"/>
      <c r="Q44" s="4" t="s">
        <v>26</v>
      </c>
      <c r="R44" s="3"/>
    </row>
    <row r="45" spans="1:18" ht="15">
      <c r="A45" s="4">
        <v>41</v>
      </c>
      <c r="B45" s="4" t="s">
        <v>154</v>
      </c>
      <c r="C45" s="4" t="s">
        <v>121</v>
      </c>
      <c r="D45" s="4" t="s">
        <v>155</v>
      </c>
      <c r="E45" s="3"/>
      <c r="F45" s="5">
        <v>33206</v>
      </c>
      <c r="G45" s="4">
        <v>28</v>
      </c>
      <c r="H45" s="4" t="str">
        <f>TEXT(19904819294000000,"0")</f>
        <v>19904819294000000</v>
      </c>
      <c r="I45" s="4" t="s">
        <v>110</v>
      </c>
      <c r="J45" s="4">
        <v>5</v>
      </c>
      <c r="K45" s="4" t="s">
        <v>23</v>
      </c>
      <c r="L45" s="4" t="s">
        <v>24</v>
      </c>
      <c r="M45" s="3"/>
      <c r="N45" s="4">
        <v>483</v>
      </c>
      <c r="O45" s="4" t="s">
        <v>25</v>
      </c>
      <c r="P45" s="3"/>
      <c r="Q45" s="4" t="s">
        <v>42</v>
      </c>
      <c r="R45" s="3"/>
    </row>
    <row r="46" spans="1:18" ht="15">
      <c r="A46" s="4">
        <v>42</v>
      </c>
      <c r="B46" s="4" t="s">
        <v>156</v>
      </c>
      <c r="C46" s="4" t="s">
        <v>157</v>
      </c>
      <c r="D46" s="4" t="s">
        <v>158</v>
      </c>
      <c r="E46" s="3"/>
      <c r="F46" s="5">
        <v>40954</v>
      </c>
      <c r="G46" s="4">
        <v>7</v>
      </c>
      <c r="H46" s="4" t="str">
        <f>TEXT(20044839294100200,"0")</f>
        <v>20044839294100200</v>
      </c>
      <c r="I46" s="4" t="s">
        <v>129</v>
      </c>
      <c r="J46" s="4">
        <v>9</v>
      </c>
      <c r="K46" s="4" t="s">
        <v>23</v>
      </c>
      <c r="L46" s="4" t="s">
        <v>24</v>
      </c>
      <c r="M46" s="3"/>
      <c r="N46" s="4">
        <v>73</v>
      </c>
      <c r="O46" s="4" t="s">
        <v>25</v>
      </c>
      <c r="P46" s="3"/>
      <c r="Q46" s="4" t="s">
        <v>42</v>
      </c>
      <c r="R46" s="3"/>
    </row>
    <row r="47" spans="1:18" ht="15">
      <c r="A47" s="4">
        <v>43</v>
      </c>
      <c r="B47" s="4" t="s">
        <v>159</v>
      </c>
      <c r="C47" s="4" t="s">
        <v>160</v>
      </c>
      <c r="D47" s="4" t="s">
        <v>161</v>
      </c>
      <c r="E47" s="3"/>
      <c r="F47" s="5">
        <v>31556</v>
      </c>
      <c r="G47" s="4">
        <v>33</v>
      </c>
      <c r="H47" s="4" t="str">
        <f>TEXT(4819294812798,"0")</f>
        <v>4819294812798</v>
      </c>
      <c r="I47" s="4" t="s">
        <v>100</v>
      </c>
      <c r="J47" s="4">
        <v>7</v>
      </c>
      <c r="K47" s="4" t="s">
        <v>23</v>
      </c>
      <c r="L47" s="4" t="s">
        <v>24</v>
      </c>
      <c r="M47" s="3"/>
      <c r="N47" s="4">
        <v>70</v>
      </c>
      <c r="O47" s="4" t="s">
        <v>25</v>
      </c>
      <c r="P47" s="3"/>
      <c r="Q47" s="4" t="s">
        <v>42</v>
      </c>
      <c r="R47" s="3"/>
    </row>
    <row r="48" spans="1:18" ht="15">
      <c r="A48" s="4">
        <v>44</v>
      </c>
      <c r="B48" s="4" t="s">
        <v>162</v>
      </c>
      <c r="C48" s="4" t="s">
        <v>163</v>
      </c>
      <c r="D48" s="4" t="s">
        <v>164</v>
      </c>
      <c r="E48" s="3"/>
      <c r="F48" s="5">
        <v>35125</v>
      </c>
      <c r="G48" s="4">
        <v>23</v>
      </c>
      <c r="H48" s="4" t="str">
        <f>TEXT(19964839294016200,"0")</f>
        <v>19964839294016200</v>
      </c>
      <c r="I48" s="4" t="s">
        <v>30</v>
      </c>
      <c r="J48" s="4">
        <v>1</v>
      </c>
      <c r="K48" s="4" t="s">
        <v>23</v>
      </c>
      <c r="L48" s="4" t="s">
        <v>24</v>
      </c>
      <c r="M48" s="3"/>
      <c r="N48" s="4">
        <v>737</v>
      </c>
      <c r="O48" s="4" t="s">
        <v>38</v>
      </c>
      <c r="P48" s="3"/>
      <c r="Q48" s="4" t="s">
        <v>26</v>
      </c>
      <c r="R48" s="3"/>
    </row>
    <row r="49" spans="1:18" ht="15">
      <c r="A49" s="4">
        <v>45</v>
      </c>
      <c r="B49" s="4" t="s">
        <v>165</v>
      </c>
      <c r="C49" s="4" t="s">
        <v>166</v>
      </c>
      <c r="D49" s="4" t="s">
        <v>167</v>
      </c>
      <c r="E49" s="3"/>
      <c r="F49" s="5">
        <v>34987</v>
      </c>
      <c r="G49" s="4">
        <v>23</v>
      </c>
      <c r="H49" s="4" t="str">
        <f>TEXT(19954839294008800,"0")</f>
        <v>19954839294008800</v>
      </c>
      <c r="I49" s="4" t="s">
        <v>30</v>
      </c>
      <c r="J49" s="4">
        <v>1</v>
      </c>
      <c r="K49" s="4" t="s">
        <v>23</v>
      </c>
      <c r="L49" s="4" t="s">
        <v>24</v>
      </c>
      <c r="M49" s="3"/>
      <c r="N49" s="4">
        <v>134</v>
      </c>
      <c r="O49" s="4" t="s">
        <v>38</v>
      </c>
      <c r="P49" s="3"/>
      <c r="Q49" s="4" t="s">
        <v>42</v>
      </c>
      <c r="R49" s="3"/>
    </row>
    <row r="50" spans="1:18" ht="15">
      <c r="A50" s="4">
        <v>46</v>
      </c>
      <c r="B50" s="4" t="s">
        <v>168</v>
      </c>
      <c r="C50" s="4" t="s">
        <v>169</v>
      </c>
      <c r="D50" s="4" t="s">
        <v>170</v>
      </c>
      <c r="E50" s="3"/>
      <c r="F50" s="5">
        <v>30502</v>
      </c>
      <c r="G50" s="4">
        <v>35</v>
      </c>
      <c r="H50" s="4" t="str">
        <f>TEXT(4819294804163,"0")</f>
        <v>4819294804163</v>
      </c>
      <c r="I50" s="4" t="s">
        <v>171</v>
      </c>
      <c r="J50" s="4">
        <v>3</v>
      </c>
      <c r="K50" s="4" t="s">
        <v>23</v>
      </c>
      <c r="L50" s="4" t="s">
        <v>24</v>
      </c>
      <c r="M50" s="3"/>
      <c r="N50" s="4">
        <v>968</v>
      </c>
      <c r="O50" s="4" t="s">
        <v>25</v>
      </c>
      <c r="P50" s="3"/>
      <c r="Q50" s="4" t="s">
        <v>26</v>
      </c>
      <c r="R50" s="3"/>
    </row>
    <row r="51" spans="1:18" ht="15">
      <c r="A51" s="4">
        <v>47</v>
      </c>
      <c r="B51" s="4" t="s">
        <v>172</v>
      </c>
      <c r="C51" s="4" t="s">
        <v>173</v>
      </c>
      <c r="D51" s="4" t="s">
        <v>174</v>
      </c>
      <c r="E51" s="3"/>
      <c r="F51" s="5">
        <v>36909</v>
      </c>
      <c r="G51" s="4">
        <v>18</v>
      </c>
      <c r="H51" s="4" t="str">
        <f>TEXT(20014839294003600,"0")</f>
        <v>20014839294003600</v>
      </c>
      <c r="I51" s="4" t="s">
        <v>46</v>
      </c>
      <c r="J51" s="4">
        <v>2</v>
      </c>
      <c r="K51" s="4" t="s">
        <v>23</v>
      </c>
      <c r="L51" s="4" t="s">
        <v>24</v>
      </c>
      <c r="M51" s="3"/>
      <c r="N51" s="4">
        <v>965</v>
      </c>
      <c r="O51" s="4" t="s">
        <v>25</v>
      </c>
      <c r="P51" s="3"/>
      <c r="Q51" s="4" t="s">
        <v>42</v>
      </c>
      <c r="R51" s="3"/>
    </row>
    <row r="52" spans="1:18" ht="15">
      <c r="A52" s="4">
        <v>48</v>
      </c>
      <c r="B52" s="4" t="s">
        <v>175</v>
      </c>
      <c r="C52" s="4" t="s">
        <v>176</v>
      </c>
      <c r="D52" s="4" t="s">
        <v>177</v>
      </c>
      <c r="E52" s="3"/>
      <c r="F52" s="5">
        <v>22075</v>
      </c>
      <c r="G52" s="4">
        <v>58</v>
      </c>
      <c r="H52" s="4" t="str">
        <f>TEXT(4819294812238,"0")</f>
        <v>4819294812238</v>
      </c>
      <c r="I52" s="4" t="s">
        <v>100</v>
      </c>
      <c r="J52" s="4">
        <v>7</v>
      </c>
      <c r="K52" s="4" t="s">
        <v>23</v>
      </c>
      <c r="L52" s="4" t="s">
        <v>24</v>
      </c>
      <c r="M52" s="3"/>
      <c r="N52" s="4">
        <v>980</v>
      </c>
      <c r="O52" s="4" t="s">
        <v>25</v>
      </c>
      <c r="P52" s="3"/>
      <c r="Q52" s="4" t="s">
        <v>26</v>
      </c>
      <c r="R52" s="3"/>
    </row>
    <row r="53" spans="1:18" ht="15">
      <c r="A53" s="4">
        <v>49</v>
      </c>
      <c r="B53" s="4" t="s">
        <v>178</v>
      </c>
      <c r="C53" s="4" t="s">
        <v>179</v>
      </c>
      <c r="D53" s="4" t="s">
        <v>180</v>
      </c>
      <c r="E53" s="3"/>
      <c r="F53" s="5">
        <v>38198</v>
      </c>
      <c r="G53" s="4">
        <v>14</v>
      </c>
      <c r="H53" s="4" t="str">
        <f>TEXT(20044839294101000,"0")</f>
        <v>20044839294101000</v>
      </c>
      <c r="I53" s="4" t="s">
        <v>46</v>
      </c>
      <c r="J53" s="4">
        <v>2</v>
      </c>
      <c r="K53" s="4" t="s">
        <v>23</v>
      </c>
      <c r="L53" s="4" t="s">
        <v>24</v>
      </c>
      <c r="M53" s="3"/>
      <c r="N53" s="4">
        <v>349</v>
      </c>
      <c r="O53" s="4" t="s">
        <v>25</v>
      </c>
      <c r="P53" s="3"/>
      <c r="Q53" s="4" t="s">
        <v>42</v>
      </c>
      <c r="R53" s="3"/>
    </row>
    <row r="54" spans="1:18" ht="15">
      <c r="A54" s="4">
        <v>50</v>
      </c>
      <c r="B54" s="4" t="s">
        <v>181</v>
      </c>
      <c r="C54" s="4" t="s">
        <v>182</v>
      </c>
      <c r="D54" s="4" t="s">
        <v>183</v>
      </c>
      <c r="E54" s="3"/>
      <c r="F54" s="5">
        <v>26512</v>
      </c>
      <c r="G54" s="4">
        <v>46</v>
      </c>
      <c r="H54" s="4" t="str">
        <f>TEXT(4819294799925,"0")</f>
        <v>4819294799925</v>
      </c>
      <c r="I54" s="4" t="s">
        <v>30</v>
      </c>
      <c r="J54" s="4">
        <v>1</v>
      </c>
      <c r="K54" s="4" t="s">
        <v>23</v>
      </c>
      <c r="L54" s="4" t="s">
        <v>24</v>
      </c>
      <c r="M54" s="3"/>
      <c r="N54" s="4">
        <v>307</v>
      </c>
      <c r="O54" s="4" t="s">
        <v>38</v>
      </c>
      <c r="P54" s="3"/>
      <c r="Q54" s="4" t="s">
        <v>42</v>
      </c>
      <c r="R54" s="3"/>
    </row>
    <row r="55" spans="1:18" ht="15">
      <c r="A55" s="4">
        <v>51</v>
      </c>
      <c r="B55" s="4" t="s">
        <v>184</v>
      </c>
      <c r="C55" s="4" t="s">
        <v>185</v>
      </c>
      <c r="D55" s="4" t="s">
        <v>186</v>
      </c>
      <c r="E55" s="3"/>
      <c r="F55" s="5">
        <v>28709</v>
      </c>
      <c r="G55" s="4">
        <v>40</v>
      </c>
      <c r="H55" s="4" t="str">
        <f>TEXT(4819294812221,"0")</f>
        <v>4819294812221</v>
      </c>
      <c r="I55" s="4" t="s">
        <v>100</v>
      </c>
      <c r="J55" s="4">
        <v>7</v>
      </c>
      <c r="K55" s="4" t="s">
        <v>23</v>
      </c>
      <c r="L55" s="4" t="s">
        <v>24</v>
      </c>
      <c r="M55" s="3"/>
      <c r="N55" s="4">
        <v>195</v>
      </c>
      <c r="O55" s="4" t="s">
        <v>25</v>
      </c>
      <c r="P55" s="3"/>
      <c r="Q55" s="4" t="s">
        <v>42</v>
      </c>
      <c r="R55" s="3"/>
    </row>
    <row r="56" spans="1:18" ht="15">
      <c r="A56" s="4">
        <v>52</v>
      </c>
      <c r="B56" s="4" t="s">
        <v>187</v>
      </c>
      <c r="C56" s="4" t="s">
        <v>188</v>
      </c>
      <c r="D56" s="4" t="s">
        <v>189</v>
      </c>
      <c r="E56" s="3"/>
      <c r="F56" s="5">
        <v>35069</v>
      </c>
      <c r="G56" s="4">
        <v>23</v>
      </c>
      <c r="H56" s="4" t="str">
        <f>TEXT(19964839294100800,"0")</f>
        <v>19964839294100800</v>
      </c>
      <c r="I56" s="4" t="s">
        <v>171</v>
      </c>
      <c r="J56" s="4">
        <v>3</v>
      </c>
      <c r="K56" s="4" t="s">
        <v>23</v>
      </c>
      <c r="L56" s="4" t="s">
        <v>24</v>
      </c>
      <c r="M56" s="3"/>
      <c r="N56" s="4">
        <v>477</v>
      </c>
      <c r="O56" s="4" t="s">
        <v>25</v>
      </c>
      <c r="P56" s="3"/>
      <c r="Q56" s="4" t="s">
        <v>26</v>
      </c>
      <c r="R56" s="3"/>
    </row>
    <row r="57" spans="1:18" ht="15">
      <c r="A57" s="4">
        <v>53</v>
      </c>
      <c r="B57" s="4" t="s">
        <v>190</v>
      </c>
      <c r="C57" s="4" t="s">
        <v>191</v>
      </c>
      <c r="D57" s="4" t="s">
        <v>192</v>
      </c>
      <c r="E57" s="3"/>
      <c r="F57" s="5">
        <v>30084</v>
      </c>
      <c r="G57" s="4">
        <v>37</v>
      </c>
      <c r="H57" s="4" t="str">
        <f>TEXT(4819294805123,"0")</f>
        <v>4819294805123</v>
      </c>
      <c r="I57" s="4" t="s">
        <v>171</v>
      </c>
      <c r="J57" s="4">
        <v>3</v>
      </c>
      <c r="K57" s="4" t="s">
        <v>23</v>
      </c>
      <c r="L57" s="4" t="s">
        <v>24</v>
      </c>
      <c r="M57" s="3"/>
      <c r="N57" s="4">
        <v>747</v>
      </c>
      <c r="O57" s="4" t="s">
        <v>25</v>
      </c>
      <c r="P57" s="3"/>
      <c r="Q57" s="4" t="s">
        <v>26</v>
      </c>
      <c r="R57" s="3"/>
    </row>
    <row r="58" spans="1:18" ht="15">
      <c r="A58" s="4">
        <v>54</v>
      </c>
      <c r="B58" s="4" t="s">
        <v>193</v>
      </c>
      <c r="C58" s="4" t="s">
        <v>194</v>
      </c>
      <c r="D58" s="4" t="s">
        <v>195</v>
      </c>
      <c r="E58" s="3"/>
      <c r="F58" s="5">
        <v>32303</v>
      </c>
      <c r="G58" s="4">
        <v>30</v>
      </c>
      <c r="H58" s="4" t="str">
        <f>TEXT(4819294811640,"0")</f>
        <v>4819294811640</v>
      </c>
      <c r="I58" s="4" t="s">
        <v>83</v>
      </c>
      <c r="J58" s="4">
        <v>7</v>
      </c>
      <c r="K58" s="4" t="s">
        <v>23</v>
      </c>
      <c r="L58" s="4" t="s">
        <v>24</v>
      </c>
      <c r="M58" s="3"/>
      <c r="N58" s="4">
        <v>193</v>
      </c>
      <c r="O58" s="4" t="s">
        <v>25</v>
      </c>
      <c r="P58" s="3"/>
      <c r="Q58" s="4" t="s">
        <v>26</v>
      </c>
      <c r="R58" s="3"/>
    </row>
    <row r="59" spans="1:18" ht="15">
      <c r="A59" s="4">
        <v>55</v>
      </c>
      <c r="B59" s="4" t="s">
        <v>196</v>
      </c>
      <c r="C59" s="4" t="s">
        <v>197</v>
      </c>
      <c r="D59" s="4" t="s">
        <v>198</v>
      </c>
      <c r="E59" s="3"/>
      <c r="F59" s="5">
        <v>25249</v>
      </c>
      <c r="G59" s="4">
        <v>50</v>
      </c>
      <c r="H59" s="4" t="str">
        <f>TEXT(19694819294809200,"0")</f>
        <v>19694819294809200</v>
      </c>
      <c r="I59" s="4" t="s">
        <v>110</v>
      </c>
      <c r="J59" s="4">
        <v>5</v>
      </c>
      <c r="K59" s="4" t="s">
        <v>23</v>
      </c>
      <c r="L59" s="4" t="s">
        <v>24</v>
      </c>
      <c r="M59" s="3"/>
      <c r="N59" s="4">
        <v>758</v>
      </c>
      <c r="O59" s="4" t="s">
        <v>25</v>
      </c>
      <c r="P59" s="3"/>
      <c r="Q59" s="4" t="s">
        <v>42</v>
      </c>
      <c r="R59" s="3"/>
    </row>
    <row r="60" spans="1:18" ht="15">
      <c r="A60" s="4">
        <v>56</v>
      </c>
      <c r="B60" s="4" t="s">
        <v>199</v>
      </c>
      <c r="C60" s="4" t="s">
        <v>200</v>
      </c>
      <c r="D60" s="4" t="s">
        <v>201</v>
      </c>
      <c r="E60" s="3"/>
      <c r="F60" s="5">
        <v>17607</v>
      </c>
      <c r="G60" s="4">
        <v>71</v>
      </c>
      <c r="H60" s="4" t="str">
        <f>TEXT(4819294807108,"0")</f>
        <v>4819294807108</v>
      </c>
      <c r="I60" s="4" t="s">
        <v>202</v>
      </c>
      <c r="J60" s="4">
        <v>4</v>
      </c>
      <c r="K60" s="4" t="s">
        <v>23</v>
      </c>
      <c r="L60" s="4" t="s">
        <v>24</v>
      </c>
      <c r="M60" s="3"/>
      <c r="N60" s="4">
        <v>192</v>
      </c>
      <c r="O60" s="4" t="s">
        <v>25</v>
      </c>
      <c r="P60" s="3"/>
      <c r="Q60" s="4" t="s">
        <v>26</v>
      </c>
      <c r="R60" s="3"/>
    </row>
    <row r="61" spans="1:18" ht="15">
      <c r="A61" s="4">
        <v>57</v>
      </c>
      <c r="B61" s="4" t="s">
        <v>203</v>
      </c>
      <c r="C61" s="4" t="s">
        <v>204</v>
      </c>
      <c r="D61" s="4" t="s">
        <v>205</v>
      </c>
      <c r="E61" s="3"/>
      <c r="F61" s="5">
        <v>30715</v>
      </c>
      <c r="G61" s="4">
        <v>35</v>
      </c>
      <c r="H61" s="4" t="str">
        <f>TEXT(4819294812412,"0")</f>
        <v>4819294812412</v>
      </c>
      <c r="I61" s="4" t="s">
        <v>100</v>
      </c>
      <c r="J61" s="4">
        <v>7</v>
      </c>
      <c r="K61" s="4" t="s">
        <v>23</v>
      </c>
      <c r="L61" s="4" t="s">
        <v>24</v>
      </c>
      <c r="M61" s="3"/>
      <c r="N61" s="4">
        <v>194</v>
      </c>
      <c r="O61" s="4" t="s">
        <v>25</v>
      </c>
      <c r="P61" s="3"/>
      <c r="Q61" s="4" t="s">
        <v>42</v>
      </c>
      <c r="R61" s="3"/>
    </row>
    <row r="62" spans="1:18" ht="15">
      <c r="A62" s="4">
        <v>58</v>
      </c>
      <c r="B62" s="4" t="s">
        <v>206</v>
      </c>
      <c r="C62" s="4" t="s">
        <v>207</v>
      </c>
      <c r="D62" s="4" t="s">
        <v>208</v>
      </c>
      <c r="E62" s="3"/>
      <c r="F62" s="5">
        <v>35558</v>
      </c>
      <c r="G62" s="4">
        <v>22</v>
      </c>
      <c r="H62" s="4" t="str">
        <f>TEXT(19974819294806400,"0")</f>
        <v>19974819294806400</v>
      </c>
      <c r="I62" s="4" t="s">
        <v>90</v>
      </c>
      <c r="J62" s="4">
        <v>4</v>
      </c>
      <c r="K62" s="4" t="s">
        <v>23</v>
      </c>
      <c r="L62" s="4" t="s">
        <v>24</v>
      </c>
      <c r="M62" s="3"/>
      <c r="N62" s="4">
        <v>794</v>
      </c>
      <c r="O62" s="4" t="s">
        <v>25</v>
      </c>
      <c r="P62" s="3"/>
      <c r="Q62" s="4" t="s">
        <v>42</v>
      </c>
      <c r="R62" s="3"/>
    </row>
    <row r="63" spans="1:18" ht="15">
      <c r="A63" s="4">
        <v>59</v>
      </c>
      <c r="B63" s="4" t="s">
        <v>209</v>
      </c>
      <c r="C63" s="4" t="s">
        <v>210</v>
      </c>
      <c r="D63" s="4" t="s">
        <v>211</v>
      </c>
      <c r="E63" s="3"/>
      <c r="F63" s="5">
        <v>35065</v>
      </c>
      <c r="G63" s="4">
        <v>23</v>
      </c>
      <c r="H63" s="4" t="str">
        <f>TEXT(19964839294006600,"0")</f>
        <v>19964839294006600</v>
      </c>
      <c r="I63" s="4" t="s">
        <v>90</v>
      </c>
      <c r="J63" s="4">
        <v>4</v>
      </c>
      <c r="K63" s="4" t="s">
        <v>23</v>
      </c>
      <c r="L63" s="4" t="s">
        <v>24</v>
      </c>
      <c r="M63" s="3"/>
      <c r="N63" s="4">
        <v>752</v>
      </c>
      <c r="O63" s="4" t="s">
        <v>25</v>
      </c>
      <c r="P63" s="3"/>
      <c r="Q63" s="4" t="s">
        <v>26</v>
      </c>
      <c r="R63" s="3"/>
    </row>
    <row r="64" spans="1:18" ht="15">
      <c r="A64" s="4">
        <v>60</v>
      </c>
      <c r="B64" s="4" t="s">
        <v>212</v>
      </c>
      <c r="C64" s="4" t="s">
        <v>213</v>
      </c>
      <c r="D64" s="4" t="s">
        <v>214</v>
      </c>
      <c r="E64" s="3"/>
      <c r="F64" s="5">
        <v>27473</v>
      </c>
      <c r="G64" s="4">
        <v>44</v>
      </c>
      <c r="H64" s="4" t="str">
        <f>TEXT(4819294806877,"0")</f>
        <v>4819294806877</v>
      </c>
      <c r="I64" s="4" t="s">
        <v>90</v>
      </c>
      <c r="J64" s="4">
        <v>4</v>
      </c>
      <c r="K64" s="4" t="s">
        <v>23</v>
      </c>
      <c r="L64" s="4" t="s">
        <v>24</v>
      </c>
      <c r="M64" s="3"/>
      <c r="N64" s="4">
        <v>750</v>
      </c>
      <c r="O64" s="4" t="s">
        <v>25</v>
      </c>
      <c r="P64" s="3"/>
      <c r="Q64" s="4" t="s">
        <v>42</v>
      </c>
      <c r="R64" s="3"/>
    </row>
    <row r="65" spans="1:18" ht="15">
      <c r="A65" s="4">
        <v>61</v>
      </c>
      <c r="B65" s="4" t="s">
        <v>215</v>
      </c>
      <c r="C65" s="4" t="s">
        <v>112</v>
      </c>
      <c r="D65" s="4" t="s">
        <v>113</v>
      </c>
      <c r="E65" s="3"/>
      <c r="F65" s="5">
        <v>26666</v>
      </c>
      <c r="G65" s="4">
        <v>46</v>
      </c>
      <c r="H65" s="4" t="str">
        <f>TEXT(4819294808651,"0")</f>
        <v>4819294808651</v>
      </c>
      <c r="I65" s="4" t="s">
        <v>110</v>
      </c>
      <c r="J65" s="4">
        <v>5</v>
      </c>
      <c r="K65" s="4" t="s">
        <v>23</v>
      </c>
      <c r="L65" s="4" t="s">
        <v>24</v>
      </c>
      <c r="M65" s="3"/>
      <c r="N65" s="4">
        <v>762</v>
      </c>
      <c r="O65" s="4" t="s">
        <v>25</v>
      </c>
      <c r="P65" s="3"/>
      <c r="Q65" s="4" t="s">
        <v>26</v>
      </c>
      <c r="R65" s="3"/>
    </row>
    <row r="66" spans="1:18" ht="15">
      <c r="A66" s="4">
        <v>62</v>
      </c>
      <c r="B66" s="4" t="s">
        <v>216</v>
      </c>
      <c r="C66" s="4" t="s">
        <v>217</v>
      </c>
      <c r="D66" s="4" t="s">
        <v>218</v>
      </c>
      <c r="E66" s="3"/>
      <c r="F66" s="5">
        <v>39295</v>
      </c>
      <c r="G66" s="4">
        <v>11</v>
      </c>
      <c r="H66" s="4" t="str">
        <f>TEXT(20074839294015900,"0")</f>
        <v>20074839294015900</v>
      </c>
      <c r="I66" s="4" t="s">
        <v>171</v>
      </c>
      <c r="J66" s="4">
        <v>3</v>
      </c>
      <c r="K66" s="4" t="s">
        <v>23</v>
      </c>
      <c r="L66" s="4" t="s">
        <v>24</v>
      </c>
      <c r="M66" s="3"/>
      <c r="N66" s="4">
        <v>350</v>
      </c>
      <c r="O66" s="4" t="s">
        <v>25</v>
      </c>
      <c r="P66" s="3"/>
      <c r="Q66" s="4" t="s">
        <v>42</v>
      </c>
      <c r="R66" s="3"/>
    </row>
    <row r="67" spans="1:18" ht="15">
      <c r="A67" s="4">
        <v>63</v>
      </c>
      <c r="B67" s="4" t="s">
        <v>219</v>
      </c>
      <c r="C67" s="4" t="s">
        <v>220</v>
      </c>
      <c r="D67" s="4" t="s">
        <v>221</v>
      </c>
      <c r="E67" s="3"/>
      <c r="F67" s="5">
        <v>29294</v>
      </c>
      <c r="G67" s="4">
        <v>39</v>
      </c>
      <c r="H67" s="4" t="str">
        <f>TEXT(4819294805102,"0")</f>
        <v>4819294805102</v>
      </c>
      <c r="I67" s="4" t="s">
        <v>171</v>
      </c>
      <c r="J67" s="4">
        <v>3</v>
      </c>
      <c r="K67" s="4" t="s">
        <v>23</v>
      </c>
      <c r="L67" s="4" t="s">
        <v>24</v>
      </c>
      <c r="M67" s="3"/>
      <c r="N67" s="4">
        <v>746</v>
      </c>
      <c r="O67" s="4" t="s">
        <v>25</v>
      </c>
      <c r="P67" s="3"/>
      <c r="Q67" s="4" t="s">
        <v>26</v>
      </c>
      <c r="R67" s="3"/>
    </row>
    <row r="68" spans="1:18" ht="15">
      <c r="A68" s="4">
        <v>64</v>
      </c>
      <c r="B68" s="4" t="s">
        <v>222</v>
      </c>
      <c r="C68" s="4" t="s">
        <v>223</v>
      </c>
      <c r="D68" s="4" t="s">
        <v>224</v>
      </c>
      <c r="E68" s="3"/>
      <c r="F68" s="5">
        <v>37357</v>
      </c>
      <c r="G68" s="4">
        <v>17</v>
      </c>
      <c r="H68" s="4" t="str">
        <f>TEXT(20024839294007600,"0")</f>
        <v>20024839294007600</v>
      </c>
      <c r="I68" s="4" t="s">
        <v>171</v>
      </c>
      <c r="J68" s="4">
        <v>3</v>
      </c>
      <c r="K68" s="4" t="s">
        <v>23</v>
      </c>
      <c r="L68" s="4" t="s">
        <v>24</v>
      </c>
      <c r="M68" s="3"/>
      <c r="N68" s="4">
        <v>384</v>
      </c>
      <c r="O68" s="4" t="s">
        <v>25</v>
      </c>
      <c r="P68" s="3"/>
      <c r="Q68" s="4" t="s">
        <v>26</v>
      </c>
      <c r="R68" s="3"/>
    </row>
    <row r="69" spans="1:18" ht="15">
      <c r="A69" s="4">
        <v>65</v>
      </c>
      <c r="B69" s="4" t="s">
        <v>225</v>
      </c>
      <c r="C69" s="4" t="s">
        <v>226</v>
      </c>
      <c r="D69" s="4" t="s">
        <v>227</v>
      </c>
      <c r="E69" s="3"/>
      <c r="F69" s="5">
        <v>35909</v>
      </c>
      <c r="G69" s="4">
        <v>21</v>
      </c>
      <c r="H69" s="4" t="str">
        <f>TEXT(19984839294013600,"0")</f>
        <v>19984839294013600</v>
      </c>
      <c r="I69" s="4" t="s">
        <v>171</v>
      </c>
      <c r="J69" s="4">
        <v>3</v>
      </c>
      <c r="K69" s="4" t="s">
        <v>23</v>
      </c>
      <c r="L69" s="4" t="s">
        <v>24</v>
      </c>
      <c r="M69" s="3"/>
      <c r="N69" s="4">
        <v>486</v>
      </c>
      <c r="O69" s="4" t="s">
        <v>25</v>
      </c>
      <c r="P69" s="3"/>
      <c r="Q69" s="4" t="s">
        <v>26</v>
      </c>
      <c r="R69" s="3"/>
    </row>
    <row r="70" spans="1:18" ht="15">
      <c r="A70" s="4">
        <v>66</v>
      </c>
      <c r="B70" s="4" t="s">
        <v>228</v>
      </c>
      <c r="C70" s="4" t="s">
        <v>229</v>
      </c>
      <c r="D70" s="4" t="s">
        <v>230</v>
      </c>
      <c r="E70" s="3"/>
      <c r="F70" s="5">
        <v>32665</v>
      </c>
      <c r="G70" s="4">
        <v>29</v>
      </c>
      <c r="H70" s="4" t="str">
        <f>TEXT(4819294805794,"0")</f>
        <v>4819294805794</v>
      </c>
      <c r="I70" s="4" t="s">
        <v>46</v>
      </c>
      <c r="J70" s="4">
        <v>2</v>
      </c>
      <c r="K70" s="4" t="s">
        <v>23</v>
      </c>
      <c r="L70" s="4" t="s">
        <v>24</v>
      </c>
      <c r="M70" s="3"/>
      <c r="N70" s="4">
        <v>489</v>
      </c>
      <c r="O70" s="4" t="s">
        <v>25</v>
      </c>
      <c r="P70" s="3"/>
      <c r="Q70" s="4" t="s">
        <v>26</v>
      </c>
      <c r="R70" s="3"/>
    </row>
    <row r="71" spans="1:18" ht="15">
      <c r="A71" s="4">
        <v>67</v>
      </c>
      <c r="B71" s="4" t="s">
        <v>231</v>
      </c>
      <c r="C71" s="4" t="s">
        <v>232</v>
      </c>
      <c r="D71" s="4" t="s">
        <v>233</v>
      </c>
      <c r="E71" s="3"/>
      <c r="F71" s="5">
        <v>26613</v>
      </c>
      <c r="G71" s="4">
        <v>46</v>
      </c>
      <c r="H71" s="4" t="str">
        <f>TEXT(4819294815334,"0")</f>
        <v>4819294815334</v>
      </c>
      <c r="I71" s="4" t="s">
        <v>129</v>
      </c>
      <c r="J71" s="4">
        <v>9</v>
      </c>
      <c r="K71" s="4" t="s">
        <v>23</v>
      </c>
      <c r="L71" s="4" t="s">
        <v>24</v>
      </c>
      <c r="M71" s="3"/>
      <c r="N71" s="4">
        <v>484</v>
      </c>
      <c r="O71" s="4" t="s">
        <v>25</v>
      </c>
      <c r="P71" s="3"/>
      <c r="Q71" s="4" t="s">
        <v>26</v>
      </c>
      <c r="R71" s="3"/>
    </row>
    <row r="72" spans="1:18" ht="15">
      <c r="A72" s="4">
        <v>68</v>
      </c>
      <c r="B72" s="4" t="s">
        <v>234</v>
      </c>
      <c r="C72" s="4" t="s">
        <v>235</v>
      </c>
      <c r="D72" s="4" t="s">
        <v>177</v>
      </c>
      <c r="E72" s="3"/>
      <c r="F72" s="5">
        <v>17593</v>
      </c>
      <c r="G72" s="4">
        <v>71</v>
      </c>
      <c r="H72" s="4" t="str">
        <f>TEXT(4819294815082,"0")</f>
        <v>4819294815082</v>
      </c>
      <c r="I72" s="4" t="s">
        <v>236</v>
      </c>
      <c r="J72" s="4">
        <v>9</v>
      </c>
      <c r="K72" s="4" t="s">
        <v>23</v>
      </c>
      <c r="L72" s="4" t="s">
        <v>24</v>
      </c>
      <c r="M72" s="3"/>
      <c r="N72" s="4">
        <v>1794</v>
      </c>
      <c r="O72" s="4" t="s">
        <v>25</v>
      </c>
      <c r="P72" s="3"/>
      <c r="Q72" s="4" t="s">
        <v>42</v>
      </c>
      <c r="R72" s="3"/>
    </row>
    <row r="73" spans="1:18" ht="15">
      <c r="A73" s="4">
        <v>69</v>
      </c>
      <c r="B73" s="4" t="s">
        <v>237</v>
      </c>
      <c r="C73" s="4" t="s">
        <v>175</v>
      </c>
      <c r="D73" s="4" t="s">
        <v>238</v>
      </c>
      <c r="E73" s="3"/>
      <c r="F73" s="5">
        <v>39480</v>
      </c>
      <c r="G73" s="4">
        <v>11</v>
      </c>
      <c r="H73" s="4" t="str">
        <f>TEXT(20084839294104700,"0")</f>
        <v>20084839294104700</v>
      </c>
      <c r="I73" s="4" t="s">
        <v>171</v>
      </c>
      <c r="J73" s="4">
        <v>3</v>
      </c>
      <c r="K73" s="4" t="s">
        <v>23</v>
      </c>
      <c r="L73" s="4" t="s">
        <v>24</v>
      </c>
      <c r="M73" s="3"/>
      <c r="N73" s="4">
        <v>748</v>
      </c>
      <c r="O73" s="4" t="s">
        <v>25</v>
      </c>
      <c r="P73" s="3"/>
      <c r="Q73" s="4" t="s">
        <v>42</v>
      </c>
      <c r="R73" s="3"/>
    </row>
    <row r="74" spans="1:18" ht="15">
      <c r="A74" s="4">
        <v>70</v>
      </c>
      <c r="B74" s="4" t="s">
        <v>239</v>
      </c>
      <c r="C74" s="4" t="s">
        <v>92</v>
      </c>
      <c r="D74" s="4" t="s">
        <v>240</v>
      </c>
      <c r="E74" s="3"/>
      <c r="F74" s="5">
        <v>31291</v>
      </c>
      <c r="G74" s="4">
        <v>33</v>
      </c>
      <c r="H74" s="4" t="str">
        <f>TEXT(4819294811626,"0")</f>
        <v>4819294811626</v>
      </c>
      <c r="I74" s="4" t="s">
        <v>83</v>
      </c>
      <c r="J74" s="4">
        <v>7</v>
      </c>
      <c r="K74" s="4" t="s">
        <v>23</v>
      </c>
      <c r="L74" s="4" t="s">
        <v>24</v>
      </c>
      <c r="M74" s="3"/>
      <c r="N74" s="4">
        <v>487</v>
      </c>
      <c r="O74" s="4" t="s">
        <v>25</v>
      </c>
      <c r="P74" s="3"/>
      <c r="Q74" s="4" t="s">
        <v>26</v>
      </c>
      <c r="R74" s="3"/>
    </row>
    <row r="75" spans="1:18" ht="15">
      <c r="A75" s="4">
        <v>71</v>
      </c>
      <c r="B75" s="4" t="s">
        <v>241</v>
      </c>
      <c r="C75" s="4" t="s">
        <v>242</v>
      </c>
      <c r="D75" s="4" t="s">
        <v>243</v>
      </c>
      <c r="E75" s="3"/>
      <c r="F75" s="5">
        <v>37850</v>
      </c>
      <c r="G75" s="4">
        <v>15</v>
      </c>
      <c r="H75" s="4" t="str">
        <f>TEXT(20034839294100200,"0")</f>
        <v>20034839294100200</v>
      </c>
      <c r="I75" s="4" t="s">
        <v>110</v>
      </c>
      <c r="J75" s="4">
        <v>5</v>
      </c>
      <c r="K75" s="4" t="s">
        <v>23</v>
      </c>
      <c r="L75" s="4" t="s">
        <v>24</v>
      </c>
      <c r="M75" s="3"/>
      <c r="N75" s="4">
        <v>973</v>
      </c>
      <c r="O75" s="3"/>
      <c r="P75" s="3"/>
      <c r="Q75" s="4" t="s">
        <v>42</v>
      </c>
      <c r="R75" s="3"/>
    </row>
    <row r="76" spans="1:18" ht="15">
      <c r="A76" s="4">
        <v>72</v>
      </c>
      <c r="B76" s="4" t="s">
        <v>244</v>
      </c>
      <c r="C76" s="4" t="s">
        <v>245</v>
      </c>
      <c r="D76" s="4" t="s">
        <v>246</v>
      </c>
      <c r="E76" s="3"/>
      <c r="F76" s="5">
        <v>10328</v>
      </c>
      <c r="G76" s="4">
        <v>91</v>
      </c>
      <c r="H76" s="4" t="str">
        <f>TEXT(19284819294808300,"0")</f>
        <v>19284819294808300</v>
      </c>
      <c r="I76" s="4" t="s">
        <v>110</v>
      </c>
      <c r="J76" s="4">
        <v>5</v>
      </c>
      <c r="K76" s="4" t="s">
        <v>23</v>
      </c>
      <c r="L76" s="4" t="s">
        <v>24</v>
      </c>
      <c r="M76" s="3"/>
      <c r="N76" s="4">
        <v>972</v>
      </c>
      <c r="O76" s="4" t="s">
        <v>25</v>
      </c>
      <c r="P76" s="3"/>
      <c r="Q76" s="4" t="s">
        <v>42</v>
      </c>
      <c r="R76" s="3"/>
    </row>
    <row r="77" spans="1:18" ht="15">
      <c r="A77" s="4">
        <v>73</v>
      </c>
      <c r="B77" s="4" t="s">
        <v>247</v>
      </c>
      <c r="C77" s="4" t="s">
        <v>248</v>
      </c>
      <c r="D77" s="4" t="s">
        <v>249</v>
      </c>
      <c r="E77" s="3"/>
      <c r="F77" s="5">
        <v>35807</v>
      </c>
      <c r="G77" s="4">
        <v>21</v>
      </c>
      <c r="H77" s="4" t="str">
        <f>TEXT(19984839294005000,"0")</f>
        <v>19984839294005000</v>
      </c>
      <c r="I77" s="4" t="s">
        <v>171</v>
      </c>
      <c r="J77" s="4">
        <v>3</v>
      </c>
      <c r="K77" s="4" t="s">
        <v>23</v>
      </c>
      <c r="L77" s="4" t="s">
        <v>24</v>
      </c>
      <c r="M77" s="3"/>
      <c r="N77" s="4">
        <v>318</v>
      </c>
      <c r="O77" s="4" t="s">
        <v>25</v>
      </c>
      <c r="P77" s="3"/>
      <c r="Q77" s="4" t="s">
        <v>26</v>
      </c>
      <c r="R77" s="3"/>
    </row>
    <row r="78" spans="1:18" ht="15">
      <c r="A78" s="4">
        <v>74</v>
      </c>
      <c r="B78" s="4" t="s">
        <v>250</v>
      </c>
      <c r="C78" s="4" t="s">
        <v>251</v>
      </c>
      <c r="D78" s="4" t="s">
        <v>252</v>
      </c>
      <c r="E78" s="3"/>
      <c r="F78" s="5">
        <v>36524</v>
      </c>
      <c r="G78" s="4">
        <v>19</v>
      </c>
      <c r="H78" s="4" t="str">
        <f>TEXT(19994839294106400,"0")</f>
        <v>19994839294106400</v>
      </c>
      <c r="I78" s="4" t="s">
        <v>100</v>
      </c>
      <c r="J78" s="4">
        <v>7</v>
      </c>
      <c r="K78" s="4" t="s">
        <v>23</v>
      </c>
      <c r="L78" s="4" t="s">
        <v>24</v>
      </c>
      <c r="M78" s="3"/>
      <c r="N78" s="4">
        <v>238</v>
      </c>
      <c r="O78" s="4" t="s">
        <v>25</v>
      </c>
      <c r="P78" s="3"/>
      <c r="Q78" s="4" t="s">
        <v>42</v>
      </c>
      <c r="R78" s="3"/>
    </row>
    <row r="79" spans="1:18" ht="15">
      <c r="A79" s="4">
        <v>75</v>
      </c>
      <c r="B79" s="4" t="s">
        <v>253</v>
      </c>
      <c r="C79" s="4" t="s">
        <v>108</v>
      </c>
      <c r="D79" s="4" t="s">
        <v>254</v>
      </c>
      <c r="E79" s="3"/>
      <c r="F79" s="5">
        <v>37412</v>
      </c>
      <c r="G79" s="4">
        <v>16</v>
      </c>
      <c r="H79" s="4" t="str">
        <f>TEXT(20024839294007500,"0")</f>
        <v>20024839294007500</v>
      </c>
      <c r="I79" s="4" t="s">
        <v>255</v>
      </c>
      <c r="J79" s="4">
        <v>6</v>
      </c>
      <c r="K79" s="4" t="s">
        <v>23</v>
      </c>
      <c r="L79" s="4" t="s">
        <v>24</v>
      </c>
      <c r="M79" s="3"/>
      <c r="N79" s="4">
        <v>764</v>
      </c>
      <c r="O79" s="4" t="s">
        <v>25</v>
      </c>
      <c r="P79" s="3"/>
      <c r="Q79" s="4" t="s">
        <v>42</v>
      </c>
      <c r="R79" s="3"/>
    </row>
    <row r="80" spans="1:18" ht="15">
      <c r="A80" s="4">
        <v>76</v>
      </c>
      <c r="B80" s="4" t="s">
        <v>256</v>
      </c>
      <c r="C80" s="4" t="s">
        <v>257</v>
      </c>
      <c r="D80" s="4" t="s">
        <v>258</v>
      </c>
      <c r="E80" s="3"/>
      <c r="F80" s="5">
        <v>36069</v>
      </c>
      <c r="G80" s="4">
        <v>20</v>
      </c>
      <c r="H80" s="4" t="str">
        <f>TEXT(19984839294009100,"0")</f>
        <v>19984839294009100</v>
      </c>
      <c r="I80" s="4" t="s">
        <v>255</v>
      </c>
      <c r="J80" s="4">
        <v>6</v>
      </c>
      <c r="K80" s="4" t="s">
        <v>23</v>
      </c>
      <c r="L80" s="4" t="s">
        <v>24</v>
      </c>
      <c r="M80" s="3"/>
      <c r="N80" s="4">
        <v>236</v>
      </c>
      <c r="O80" s="4" t="s">
        <v>25</v>
      </c>
      <c r="P80" s="3"/>
      <c r="Q80" s="4" t="s">
        <v>42</v>
      </c>
      <c r="R80" s="3"/>
    </row>
    <row r="81" spans="1:18" ht="15">
      <c r="A81" s="4">
        <v>77</v>
      </c>
      <c r="B81" s="4" t="s">
        <v>259</v>
      </c>
      <c r="C81" s="4" t="s">
        <v>92</v>
      </c>
      <c r="D81" s="4" t="s">
        <v>260</v>
      </c>
      <c r="E81" s="3"/>
      <c r="F81" s="5">
        <v>26708</v>
      </c>
      <c r="G81" s="4">
        <v>46</v>
      </c>
      <c r="H81" s="4" t="str">
        <f>TEXT(4819294800643,"0")</f>
        <v>4819294800643</v>
      </c>
      <c r="I81" s="4" t="s">
        <v>30</v>
      </c>
      <c r="J81" s="4">
        <v>1</v>
      </c>
      <c r="K81" s="4" t="s">
        <v>23</v>
      </c>
      <c r="L81" s="4" t="s">
        <v>24</v>
      </c>
      <c r="M81" s="3"/>
      <c r="N81" s="4">
        <v>310</v>
      </c>
      <c r="O81" s="4" t="s">
        <v>25</v>
      </c>
      <c r="P81" s="3"/>
      <c r="Q81" s="4" t="s">
        <v>42</v>
      </c>
      <c r="R81" s="3"/>
    </row>
    <row r="82" spans="1:18" ht="15">
      <c r="A82" s="4">
        <v>78</v>
      </c>
      <c r="B82" s="4" t="s">
        <v>261</v>
      </c>
      <c r="C82" s="4" t="s">
        <v>262</v>
      </c>
      <c r="D82" s="4" t="s">
        <v>263</v>
      </c>
      <c r="E82" s="3"/>
      <c r="F82" s="5">
        <v>36316</v>
      </c>
      <c r="G82" s="4">
        <v>19</v>
      </c>
      <c r="H82" s="4" t="str">
        <f>TEXT(19994839294104700,"0")</f>
        <v>19994839294104700</v>
      </c>
      <c r="I82" s="4" t="s">
        <v>90</v>
      </c>
      <c r="J82" s="4">
        <v>4</v>
      </c>
      <c r="K82" s="4" t="s">
        <v>23</v>
      </c>
      <c r="L82" s="4" t="s">
        <v>24</v>
      </c>
      <c r="M82" s="3"/>
      <c r="N82" s="4">
        <v>755</v>
      </c>
      <c r="O82" s="4" t="s">
        <v>25</v>
      </c>
      <c r="P82" s="3"/>
      <c r="Q82" s="4" t="s">
        <v>42</v>
      </c>
      <c r="R82" s="3"/>
    </row>
    <row r="83" spans="1:18" ht="15">
      <c r="A83" s="4">
        <v>79</v>
      </c>
      <c r="B83" s="4" t="s">
        <v>264</v>
      </c>
      <c r="C83" s="4" t="s">
        <v>265</v>
      </c>
      <c r="D83" s="4" t="s">
        <v>266</v>
      </c>
      <c r="E83" s="3"/>
      <c r="F83" s="5">
        <v>35429</v>
      </c>
      <c r="G83" s="4">
        <v>22</v>
      </c>
      <c r="H83" s="4" t="str">
        <f>TEXT(19964839294101500,"0")</f>
        <v>19964839294101500</v>
      </c>
      <c r="I83" s="4" t="s">
        <v>236</v>
      </c>
      <c r="J83" s="4">
        <v>9</v>
      </c>
      <c r="K83" s="4" t="s">
        <v>23</v>
      </c>
      <c r="L83" s="4" t="s">
        <v>24</v>
      </c>
      <c r="M83" s="3"/>
      <c r="N83" s="4">
        <v>990</v>
      </c>
      <c r="O83" s="4" t="s">
        <v>25</v>
      </c>
      <c r="P83" s="3"/>
      <c r="Q83" s="4" t="s">
        <v>42</v>
      </c>
      <c r="R83" s="3"/>
    </row>
    <row r="84" spans="1:18" ht="15">
      <c r="A84" s="4">
        <v>80</v>
      </c>
      <c r="B84" s="4" t="s">
        <v>267</v>
      </c>
      <c r="C84" s="4" t="s">
        <v>268</v>
      </c>
      <c r="D84" s="4" t="s">
        <v>269</v>
      </c>
      <c r="E84" s="3"/>
      <c r="F84" s="5">
        <v>35866</v>
      </c>
      <c r="G84" s="4">
        <v>21</v>
      </c>
      <c r="H84" s="4" t="str">
        <f>TEXT(19984839294009000,"0")</f>
        <v>19984839294009000</v>
      </c>
      <c r="I84" s="4" t="s">
        <v>255</v>
      </c>
      <c r="J84" s="4">
        <v>6</v>
      </c>
      <c r="K84" s="4" t="s">
        <v>23</v>
      </c>
      <c r="L84" s="4" t="s">
        <v>24</v>
      </c>
      <c r="M84" s="3"/>
      <c r="N84" s="4">
        <v>767</v>
      </c>
      <c r="O84" s="4" t="s">
        <v>25</v>
      </c>
      <c r="P84" s="3"/>
      <c r="Q84" s="4" t="s">
        <v>26</v>
      </c>
      <c r="R84" s="3"/>
    </row>
    <row r="85" spans="1:18" ht="15">
      <c r="A85" s="4">
        <v>81</v>
      </c>
      <c r="B85" s="4" t="s">
        <v>270</v>
      </c>
      <c r="C85" s="4" t="s">
        <v>271</v>
      </c>
      <c r="D85" s="4" t="s">
        <v>272</v>
      </c>
      <c r="E85" s="3"/>
      <c r="F85" s="5">
        <v>34335</v>
      </c>
      <c r="G85" s="4">
        <v>25</v>
      </c>
      <c r="H85" s="4" t="str">
        <f>TEXT(19944819294106400,"0")</f>
        <v>19944819294106400</v>
      </c>
      <c r="I85" s="4" t="s">
        <v>171</v>
      </c>
      <c r="J85" s="4">
        <v>3</v>
      </c>
      <c r="K85" s="4" t="s">
        <v>23</v>
      </c>
      <c r="L85" s="4" t="s">
        <v>24</v>
      </c>
      <c r="M85" s="3"/>
      <c r="N85" s="4">
        <v>352</v>
      </c>
      <c r="O85" s="4" t="s">
        <v>25</v>
      </c>
      <c r="P85" s="3"/>
      <c r="Q85" s="4" t="s">
        <v>42</v>
      </c>
      <c r="R85" s="3"/>
    </row>
    <row r="86" spans="1:18" ht="15">
      <c r="A86" s="4">
        <v>82</v>
      </c>
      <c r="B86" s="4" t="s">
        <v>273</v>
      </c>
      <c r="C86" s="4" t="s">
        <v>274</v>
      </c>
      <c r="D86" s="4" t="s">
        <v>275</v>
      </c>
      <c r="E86" s="3"/>
      <c r="F86" s="5">
        <v>35916</v>
      </c>
      <c r="G86" s="4">
        <v>21</v>
      </c>
      <c r="H86" s="4" t="str">
        <f>TEXT(19984839294005400,"0")</f>
        <v>19984839294005400</v>
      </c>
      <c r="I86" s="4" t="s">
        <v>255</v>
      </c>
      <c r="J86" s="4">
        <v>6</v>
      </c>
      <c r="K86" s="4" t="s">
        <v>23</v>
      </c>
      <c r="L86" s="4" t="s">
        <v>24</v>
      </c>
      <c r="M86" s="3"/>
      <c r="N86" s="4">
        <v>765</v>
      </c>
      <c r="O86" s="4" t="s">
        <v>25</v>
      </c>
      <c r="P86" s="3"/>
      <c r="Q86" s="4" t="s">
        <v>26</v>
      </c>
      <c r="R86" s="3"/>
    </row>
    <row r="87" spans="1:18" ht="15">
      <c r="A87" s="4">
        <v>83</v>
      </c>
      <c r="B87" s="4" t="s">
        <v>249</v>
      </c>
      <c r="C87" s="4" t="s">
        <v>276</v>
      </c>
      <c r="D87" s="4" t="s">
        <v>277</v>
      </c>
      <c r="E87" s="3"/>
      <c r="F87" s="5">
        <v>13634</v>
      </c>
      <c r="G87" s="4">
        <v>82</v>
      </c>
      <c r="H87" s="4" t="str">
        <f>TEXT(4819294808435,"0")</f>
        <v>4819294808435</v>
      </c>
      <c r="I87" s="4" t="s">
        <v>110</v>
      </c>
      <c r="J87" s="4">
        <v>5</v>
      </c>
      <c r="K87" s="4" t="s">
        <v>23</v>
      </c>
      <c r="L87" s="4" t="s">
        <v>24</v>
      </c>
      <c r="M87" s="3"/>
      <c r="N87" s="4">
        <v>74</v>
      </c>
      <c r="O87" s="4" t="s">
        <v>25</v>
      </c>
      <c r="P87" s="3"/>
      <c r="Q87" s="4" t="s">
        <v>42</v>
      </c>
      <c r="R87" s="3"/>
    </row>
    <row r="88" spans="1:18" ht="15">
      <c r="A88" s="4">
        <v>84</v>
      </c>
      <c r="B88" s="4" t="s">
        <v>278</v>
      </c>
      <c r="C88" s="4" t="s">
        <v>279</v>
      </c>
      <c r="D88" s="4" t="s">
        <v>280</v>
      </c>
      <c r="E88" s="3"/>
      <c r="F88" s="5">
        <v>28737</v>
      </c>
      <c r="G88" s="4">
        <v>40</v>
      </c>
      <c r="H88" s="4" t="str">
        <f>TEXT(4819294803431,"0")</f>
        <v>4819294803431</v>
      </c>
      <c r="I88" s="4" t="s">
        <v>46</v>
      </c>
      <c r="J88" s="4">
        <v>2</v>
      </c>
      <c r="K88" s="4" t="s">
        <v>23</v>
      </c>
      <c r="L88" s="4" t="s">
        <v>24</v>
      </c>
      <c r="M88" s="3"/>
      <c r="N88" s="4">
        <v>482</v>
      </c>
      <c r="O88" s="4" t="s">
        <v>25</v>
      </c>
      <c r="P88" s="3"/>
      <c r="Q88" s="4" t="s">
        <v>26</v>
      </c>
      <c r="R88" s="3"/>
    </row>
    <row r="89" spans="1:18" ht="15">
      <c r="A89" s="4">
        <v>85</v>
      </c>
      <c r="B89" s="4" t="s">
        <v>281</v>
      </c>
      <c r="C89" s="4" t="s">
        <v>282</v>
      </c>
      <c r="D89" s="4" t="s">
        <v>283</v>
      </c>
      <c r="E89" s="3"/>
      <c r="F89" s="5">
        <v>29817</v>
      </c>
      <c r="G89" s="4">
        <v>37</v>
      </c>
      <c r="H89" s="4" t="str">
        <f>TEXT(19814839294003800,"0")</f>
        <v>19814839294003800</v>
      </c>
      <c r="I89" s="4" t="s">
        <v>46</v>
      </c>
      <c r="J89" s="4">
        <v>2</v>
      </c>
      <c r="K89" s="4" t="s">
        <v>23</v>
      </c>
      <c r="L89" s="4" t="s">
        <v>24</v>
      </c>
      <c r="M89" s="3"/>
      <c r="N89" s="4">
        <v>745</v>
      </c>
      <c r="O89" s="4" t="s">
        <v>25</v>
      </c>
      <c r="P89" s="3"/>
      <c r="Q89" s="4" t="s">
        <v>42</v>
      </c>
      <c r="R89" s="3"/>
    </row>
    <row r="90" spans="1:18" ht="15">
      <c r="A90" s="4">
        <v>86</v>
      </c>
      <c r="B90" s="4" t="s">
        <v>284</v>
      </c>
      <c r="C90" s="4" t="s">
        <v>285</v>
      </c>
      <c r="D90" s="4" t="s">
        <v>286</v>
      </c>
      <c r="E90" s="3"/>
      <c r="F90" s="5">
        <v>38180</v>
      </c>
      <c r="G90" s="4">
        <v>14</v>
      </c>
      <c r="H90" s="4" t="str">
        <f>TEXT(20044839294007600,"0")</f>
        <v>20044839294007600</v>
      </c>
      <c r="I90" s="4" t="s">
        <v>287</v>
      </c>
      <c r="J90" s="4">
        <v>8</v>
      </c>
      <c r="K90" s="4" t="s">
        <v>23</v>
      </c>
      <c r="L90" s="4" t="s">
        <v>24</v>
      </c>
      <c r="M90" s="3"/>
      <c r="N90" s="4">
        <v>313</v>
      </c>
      <c r="O90" s="4" t="s">
        <v>25</v>
      </c>
      <c r="P90" s="3"/>
      <c r="Q90" s="4" t="s">
        <v>42</v>
      </c>
      <c r="R90" s="3"/>
    </row>
    <row r="91" spans="1:18" ht="15">
      <c r="A91" s="4">
        <v>87</v>
      </c>
      <c r="B91" s="4" t="s">
        <v>288</v>
      </c>
      <c r="C91" s="4" t="s">
        <v>289</v>
      </c>
      <c r="D91" s="4" t="s">
        <v>290</v>
      </c>
      <c r="E91" s="3"/>
      <c r="F91" s="5">
        <v>24869</v>
      </c>
      <c r="G91" s="4">
        <v>51</v>
      </c>
      <c r="H91" s="4" t="str">
        <f>TEXT(4819294810740,"0")</f>
        <v>4819294810740</v>
      </c>
      <c r="I91" s="4" t="s">
        <v>255</v>
      </c>
      <c r="J91" s="4">
        <v>6</v>
      </c>
      <c r="K91" s="4" t="s">
        <v>23</v>
      </c>
      <c r="L91" s="4" t="s">
        <v>24</v>
      </c>
      <c r="M91" s="3"/>
      <c r="N91" s="4">
        <v>119</v>
      </c>
      <c r="O91" s="4" t="s">
        <v>25</v>
      </c>
      <c r="P91" s="3"/>
      <c r="Q91" s="4" t="s">
        <v>26</v>
      </c>
      <c r="R91" s="3"/>
    </row>
    <row r="92" spans="1:18" ht="15">
      <c r="A92" s="4">
        <v>88</v>
      </c>
      <c r="B92" s="4" t="s">
        <v>291</v>
      </c>
      <c r="C92" s="4" t="s">
        <v>292</v>
      </c>
      <c r="D92" s="4" t="s">
        <v>293</v>
      </c>
      <c r="E92" s="3"/>
      <c r="F92" s="5">
        <v>21461</v>
      </c>
      <c r="G92" s="4">
        <v>60</v>
      </c>
      <c r="H92" s="4" t="str">
        <f>TEXT(4819294812422,"0")</f>
        <v>4819294812422</v>
      </c>
      <c r="I92" s="4" t="s">
        <v>100</v>
      </c>
      <c r="J92" s="4">
        <v>7</v>
      </c>
      <c r="K92" s="4" t="s">
        <v>23</v>
      </c>
      <c r="L92" s="4" t="s">
        <v>24</v>
      </c>
      <c r="M92" s="3"/>
      <c r="N92" s="4">
        <v>979</v>
      </c>
      <c r="O92" s="4" t="s">
        <v>25</v>
      </c>
      <c r="P92" s="3"/>
      <c r="Q92" s="4" t="s">
        <v>26</v>
      </c>
      <c r="R92" s="3"/>
    </row>
    <row r="93" spans="1:18" ht="15">
      <c r="A93" s="4">
        <v>89</v>
      </c>
      <c r="B93" s="4" t="s">
        <v>294</v>
      </c>
      <c r="C93" s="4" t="s">
        <v>295</v>
      </c>
      <c r="D93" s="4" t="s">
        <v>296</v>
      </c>
      <c r="E93" s="3"/>
      <c r="F93" s="5">
        <v>23194</v>
      </c>
      <c r="G93" s="4">
        <v>55</v>
      </c>
      <c r="H93" s="4" t="str">
        <f>TEXT(19634819294810200,"0")</f>
        <v>19634819294810200</v>
      </c>
      <c r="I93" s="4" t="s">
        <v>255</v>
      </c>
      <c r="J93" s="4">
        <v>6</v>
      </c>
      <c r="K93" s="4" t="s">
        <v>23</v>
      </c>
      <c r="L93" s="4" t="s">
        <v>24</v>
      </c>
      <c r="M93" s="3"/>
      <c r="N93" s="4">
        <v>974</v>
      </c>
      <c r="O93" s="4" t="s">
        <v>25</v>
      </c>
      <c r="P93" s="3"/>
      <c r="Q93" s="4" t="s">
        <v>42</v>
      </c>
      <c r="R93" s="3"/>
    </row>
    <row r="94" spans="1:18" ht="15">
      <c r="A94" s="4">
        <v>90</v>
      </c>
      <c r="B94" s="4" t="s">
        <v>297</v>
      </c>
      <c r="C94" s="4" t="s">
        <v>298</v>
      </c>
      <c r="D94" s="4" t="s">
        <v>299</v>
      </c>
      <c r="E94" s="3"/>
      <c r="F94" s="5">
        <v>26073</v>
      </c>
      <c r="G94" s="4">
        <v>48</v>
      </c>
      <c r="H94" s="4" t="str">
        <f>TEXT(4819294811157,"0")</f>
        <v>4819294811157</v>
      </c>
      <c r="I94" s="4" t="s">
        <v>300</v>
      </c>
      <c r="J94" s="4">
        <v>7</v>
      </c>
      <c r="K94" s="4" t="s">
        <v>23</v>
      </c>
      <c r="L94" s="4" t="s">
        <v>24</v>
      </c>
      <c r="M94" s="3"/>
      <c r="N94" s="4">
        <v>776</v>
      </c>
      <c r="O94" s="4" t="s">
        <v>25</v>
      </c>
      <c r="P94" s="3"/>
      <c r="Q94" s="4" t="s">
        <v>42</v>
      </c>
      <c r="R94" s="3"/>
    </row>
    <row r="95" spans="1:18" ht="15">
      <c r="A95" s="4">
        <v>91</v>
      </c>
      <c r="B95" s="4" t="s">
        <v>301</v>
      </c>
      <c r="C95" s="4" t="s">
        <v>302</v>
      </c>
      <c r="D95" s="4" t="s">
        <v>303</v>
      </c>
      <c r="E95" s="3"/>
      <c r="F95" s="5">
        <v>22037</v>
      </c>
      <c r="G95" s="4">
        <v>59</v>
      </c>
      <c r="H95" s="4" t="str">
        <f>TEXT(19604819294810500,"0")</f>
        <v>19604819294810500</v>
      </c>
      <c r="I95" s="4" t="s">
        <v>255</v>
      </c>
      <c r="J95" s="4">
        <v>6</v>
      </c>
      <c r="K95" s="4" t="s">
        <v>23</v>
      </c>
      <c r="L95" s="4" t="s">
        <v>24</v>
      </c>
      <c r="M95" s="3"/>
      <c r="N95" s="4">
        <v>976</v>
      </c>
      <c r="O95" s="4" t="s">
        <v>25</v>
      </c>
      <c r="P95" s="3"/>
      <c r="Q95" s="4" t="s">
        <v>26</v>
      </c>
      <c r="R95" s="3"/>
    </row>
    <row r="96" spans="1:18" ht="15">
      <c r="A96" s="4">
        <v>92</v>
      </c>
      <c r="B96" s="4" t="s">
        <v>304</v>
      </c>
      <c r="C96" s="4" t="s">
        <v>115</v>
      </c>
      <c r="D96" s="4" t="s">
        <v>305</v>
      </c>
      <c r="E96" s="3"/>
      <c r="F96" s="5">
        <v>25580</v>
      </c>
      <c r="G96" s="4">
        <v>49</v>
      </c>
      <c r="H96" s="4" t="str">
        <f>TEXT(19704819294813500,"0")</f>
        <v>19704819294813500</v>
      </c>
      <c r="I96" s="4" t="s">
        <v>287</v>
      </c>
      <c r="J96" s="4">
        <v>8</v>
      </c>
      <c r="K96" s="4" t="s">
        <v>23</v>
      </c>
      <c r="L96" s="4" t="s">
        <v>24</v>
      </c>
      <c r="M96" s="3"/>
      <c r="N96" s="4">
        <v>985</v>
      </c>
      <c r="O96" s="4" t="s">
        <v>25</v>
      </c>
      <c r="P96" s="3"/>
      <c r="Q96" s="4" t="s">
        <v>42</v>
      </c>
      <c r="R96" s="3"/>
    </row>
    <row r="97" spans="1:18" ht="15">
      <c r="A97" s="4">
        <v>93</v>
      </c>
      <c r="B97" s="4" t="s">
        <v>306</v>
      </c>
      <c r="C97" s="4" t="s">
        <v>307</v>
      </c>
      <c r="D97" s="4" t="s">
        <v>308</v>
      </c>
      <c r="E97" s="3"/>
      <c r="F97" s="5">
        <v>22046</v>
      </c>
      <c r="G97" s="4">
        <v>59</v>
      </c>
      <c r="H97" s="4" t="str">
        <f>TEXT(4819294811081,"0")</f>
        <v>4819294811081</v>
      </c>
      <c r="I97" s="4" t="s">
        <v>300</v>
      </c>
      <c r="J97" s="4">
        <v>7</v>
      </c>
      <c r="K97" s="4" t="s">
        <v>23</v>
      </c>
      <c r="L97" s="4" t="s">
        <v>24</v>
      </c>
      <c r="M97" s="3"/>
      <c r="N97" s="4">
        <v>479</v>
      </c>
      <c r="O97" s="4" t="s">
        <v>25</v>
      </c>
      <c r="P97" s="3"/>
      <c r="Q97" s="4" t="s">
        <v>42</v>
      </c>
      <c r="R97" s="3"/>
    </row>
    <row r="98" spans="1:18" ht="15">
      <c r="A98" s="4">
        <v>94</v>
      </c>
      <c r="B98" s="4" t="s">
        <v>309</v>
      </c>
      <c r="C98" s="4" t="s">
        <v>92</v>
      </c>
      <c r="D98" s="4" t="s">
        <v>310</v>
      </c>
      <c r="E98" s="3"/>
      <c r="F98" s="5">
        <v>31242</v>
      </c>
      <c r="G98" s="4">
        <v>33</v>
      </c>
      <c r="H98" s="4" t="str">
        <f>TEXT(4819294805634,"0")</f>
        <v>4819294805634</v>
      </c>
      <c r="I98" s="4" t="s">
        <v>287</v>
      </c>
      <c r="J98" s="4">
        <v>8</v>
      </c>
      <c r="K98" s="4" t="s">
        <v>23</v>
      </c>
      <c r="L98" s="4" t="s">
        <v>24</v>
      </c>
      <c r="M98" s="3"/>
      <c r="N98" s="4">
        <v>986</v>
      </c>
      <c r="O98" s="4" t="s">
        <v>25</v>
      </c>
      <c r="P98" s="3"/>
      <c r="Q98" s="4" t="s">
        <v>42</v>
      </c>
      <c r="R98" s="3"/>
    </row>
    <row r="99" spans="1:18" ht="15">
      <c r="A99" s="4">
        <v>95</v>
      </c>
      <c r="B99" s="4" t="s">
        <v>311</v>
      </c>
      <c r="C99" s="4" t="s">
        <v>312</v>
      </c>
      <c r="D99" s="4" t="s">
        <v>313</v>
      </c>
      <c r="E99" s="3"/>
      <c r="F99" s="5">
        <v>26152</v>
      </c>
      <c r="G99" s="4">
        <v>47</v>
      </c>
      <c r="H99" s="4" t="str">
        <f>TEXT(4819294809015,"0")</f>
        <v>4819294809015</v>
      </c>
      <c r="I99" s="4" t="s">
        <v>110</v>
      </c>
      <c r="J99" s="4">
        <v>5</v>
      </c>
      <c r="K99" s="4" t="s">
        <v>23</v>
      </c>
      <c r="L99" s="4" t="s">
        <v>24</v>
      </c>
      <c r="M99" s="3"/>
      <c r="N99" s="4">
        <v>761</v>
      </c>
      <c r="O99" s="4" t="s">
        <v>25</v>
      </c>
      <c r="P99" s="3"/>
      <c r="Q99" s="4" t="s">
        <v>26</v>
      </c>
      <c r="R99" s="3"/>
    </row>
    <row r="100" spans="1:18" ht="15">
      <c r="A100" s="4">
        <v>96</v>
      </c>
      <c r="B100" s="4" t="s">
        <v>314</v>
      </c>
      <c r="C100" s="4" t="s">
        <v>315</v>
      </c>
      <c r="D100" s="4" t="s">
        <v>316</v>
      </c>
      <c r="E100" s="3"/>
      <c r="F100" s="5">
        <v>38636</v>
      </c>
      <c r="G100" s="4">
        <v>13</v>
      </c>
      <c r="H100" s="4" t="str">
        <f>TEXT(20054839294010300,"0")</f>
        <v>20054839294010300</v>
      </c>
      <c r="I100" s="4" t="s">
        <v>83</v>
      </c>
      <c r="J100" s="4">
        <v>7</v>
      </c>
      <c r="K100" s="4" t="s">
        <v>23</v>
      </c>
      <c r="L100" s="4" t="s">
        <v>24</v>
      </c>
      <c r="M100" s="3"/>
      <c r="N100" s="4">
        <v>770</v>
      </c>
      <c r="O100" s="4" t="s">
        <v>25</v>
      </c>
      <c r="P100" s="3"/>
      <c r="Q100" s="4" t="s">
        <v>26</v>
      </c>
      <c r="R100" s="3"/>
    </row>
    <row r="101" spans="1:18" ht="15">
      <c r="A101" s="4">
        <v>97</v>
      </c>
      <c r="B101" s="4" t="s">
        <v>317</v>
      </c>
      <c r="C101" s="4" t="s">
        <v>318</v>
      </c>
      <c r="D101" s="4" t="s">
        <v>319</v>
      </c>
      <c r="E101" s="3"/>
      <c r="F101" s="5">
        <v>31701</v>
      </c>
      <c r="G101" s="4">
        <v>32</v>
      </c>
      <c r="H101" s="4" t="str">
        <f>TEXT(4819294810956,"0")</f>
        <v>4819294810956</v>
      </c>
      <c r="I101" s="4" t="s">
        <v>300</v>
      </c>
      <c r="J101" s="4">
        <v>7</v>
      </c>
      <c r="K101" s="4" t="s">
        <v>23</v>
      </c>
      <c r="L101" s="4" t="s">
        <v>24</v>
      </c>
      <c r="M101" s="3"/>
      <c r="N101" s="4">
        <v>235</v>
      </c>
      <c r="O101" s="4" t="s">
        <v>25</v>
      </c>
      <c r="P101" s="3"/>
      <c r="Q101" s="4" t="s">
        <v>42</v>
      </c>
      <c r="R101" s="3"/>
    </row>
    <row r="102" spans="1:18" ht="15">
      <c r="A102" s="4">
        <v>98</v>
      </c>
      <c r="B102" s="4" t="s">
        <v>320</v>
      </c>
      <c r="C102" s="4" t="s">
        <v>321</v>
      </c>
      <c r="D102" s="4" t="s">
        <v>322</v>
      </c>
      <c r="E102" s="3"/>
      <c r="F102" s="5">
        <v>24944</v>
      </c>
      <c r="G102" s="4">
        <v>51</v>
      </c>
      <c r="H102" s="4" t="str">
        <f>TEXT(4819294805264,"0")</f>
        <v>4819294805264</v>
      </c>
      <c r="I102" s="4" t="s">
        <v>171</v>
      </c>
      <c r="J102" s="4">
        <v>3</v>
      </c>
      <c r="K102" s="4" t="s">
        <v>23</v>
      </c>
      <c r="L102" s="4" t="s">
        <v>24</v>
      </c>
      <c r="M102" s="3"/>
      <c r="N102" s="4">
        <v>239</v>
      </c>
      <c r="O102" s="4" t="s">
        <v>25</v>
      </c>
      <c r="P102" s="3"/>
      <c r="Q102" s="4" t="s">
        <v>42</v>
      </c>
      <c r="R102" s="3"/>
    </row>
    <row r="103" spans="1:18" ht="15">
      <c r="A103" s="4">
        <v>99</v>
      </c>
      <c r="B103" s="4" t="s">
        <v>323</v>
      </c>
      <c r="C103" s="4" t="s">
        <v>324</v>
      </c>
      <c r="D103" s="4" t="s">
        <v>325</v>
      </c>
      <c r="E103" s="3"/>
      <c r="F103" s="5">
        <v>37623</v>
      </c>
      <c r="G103" s="4">
        <v>16</v>
      </c>
      <c r="H103" s="4" t="str">
        <f>TEXT(20034839294006800,"0")</f>
        <v>20034839294006800</v>
      </c>
      <c r="I103" s="4" t="s">
        <v>255</v>
      </c>
      <c r="J103" s="4">
        <v>6</v>
      </c>
      <c r="K103" s="4" t="s">
        <v>23</v>
      </c>
      <c r="L103" s="4" t="s">
        <v>24</v>
      </c>
      <c r="M103" s="3"/>
      <c r="N103" s="4">
        <v>387</v>
      </c>
      <c r="O103" s="4" t="s">
        <v>25</v>
      </c>
      <c r="P103" s="3"/>
      <c r="Q103" s="4" t="s">
        <v>42</v>
      </c>
      <c r="R103" s="3"/>
    </row>
    <row r="104" spans="1:18" ht="15">
      <c r="A104" s="4">
        <v>100</v>
      </c>
      <c r="B104" s="4" t="s">
        <v>326</v>
      </c>
      <c r="C104" s="4" t="s">
        <v>327</v>
      </c>
      <c r="D104" s="4" t="s">
        <v>328</v>
      </c>
      <c r="E104" s="3"/>
      <c r="F104" s="5">
        <v>35462</v>
      </c>
      <c r="G104" s="4">
        <v>22</v>
      </c>
      <c r="H104" s="4" t="str">
        <f>TEXT(19974839294100200,"0")</f>
        <v>19974839294100200</v>
      </c>
      <c r="I104" s="4" t="s">
        <v>287</v>
      </c>
      <c r="J104" s="4">
        <v>8</v>
      </c>
      <c r="K104" s="4" t="s">
        <v>23</v>
      </c>
      <c r="L104" s="4" t="s">
        <v>24</v>
      </c>
      <c r="M104" s="3"/>
      <c r="N104" s="4">
        <v>778</v>
      </c>
      <c r="O104" s="4" t="s">
        <v>25</v>
      </c>
      <c r="P104" s="3"/>
      <c r="Q104" s="4" t="s">
        <v>42</v>
      </c>
      <c r="R104" s="3"/>
    </row>
    <row r="105" spans="1:18" ht="15">
      <c r="A105" s="4">
        <v>101</v>
      </c>
      <c r="B105" s="4" t="s">
        <v>329</v>
      </c>
      <c r="C105" s="4" t="s">
        <v>330</v>
      </c>
      <c r="D105" s="4" t="s">
        <v>331</v>
      </c>
      <c r="E105" s="3"/>
      <c r="F105" s="5">
        <v>18555</v>
      </c>
      <c r="G105" s="4">
        <v>68</v>
      </c>
      <c r="H105" s="4" t="str">
        <f>TEXT(4819294811150,"0")</f>
        <v>4819294811150</v>
      </c>
      <c r="I105" s="4" t="s">
        <v>255</v>
      </c>
      <c r="J105" s="4">
        <v>6</v>
      </c>
      <c r="K105" s="4" t="s">
        <v>23</v>
      </c>
      <c r="L105" s="4" t="s">
        <v>24</v>
      </c>
      <c r="M105" s="3"/>
      <c r="N105" s="4">
        <v>3616</v>
      </c>
      <c r="O105" s="4" t="s">
        <v>25</v>
      </c>
      <c r="P105" s="3"/>
      <c r="Q105" s="4" t="s">
        <v>42</v>
      </c>
      <c r="R105" s="3"/>
    </row>
    <row r="106" spans="1:18" ht="15">
      <c r="A106" s="4">
        <v>102</v>
      </c>
      <c r="B106" s="4" t="s">
        <v>332</v>
      </c>
      <c r="C106" s="4" t="s">
        <v>333</v>
      </c>
      <c r="D106" s="4" t="s">
        <v>334</v>
      </c>
      <c r="E106" s="3"/>
      <c r="F106" s="5">
        <v>34617</v>
      </c>
      <c r="G106" s="4">
        <v>24</v>
      </c>
      <c r="H106" s="4" t="str">
        <f>TEXT(19944819294000000,"0")</f>
        <v>19944819294000000</v>
      </c>
      <c r="I106" s="4" t="s">
        <v>300</v>
      </c>
      <c r="J106" s="4">
        <v>7</v>
      </c>
      <c r="K106" s="4" t="s">
        <v>23</v>
      </c>
      <c r="L106" s="4" t="s">
        <v>24</v>
      </c>
      <c r="M106" s="3"/>
      <c r="N106" s="4">
        <v>771</v>
      </c>
      <c r="O106" s="4" t="s">
        <v>25</v>
      </c>
      <c r="P106" s="3"/>
      <c r="Q106" s="4" t="s">
        <v>42</v>
      </c>
      <c r="R106" s="3"/>
    </row>
    <row r="107" spans="1:18" ht="15">
      <c r="A107" s="4">
        <v>103</v>
      </c>
      <c r="B107" s="4" t="s">
        <v>335</v>
      </c>
      <c r="C107" s="4" t="s">
        <v>336</v>
      </c>
      <c r="D107" s="4" t="s">
        <v>337</v>
      </c>
      <c r="E107" s="3"/>
      <c r="F107" s="5">
        <v>30324</v>
      </c>
      <c r="G107" s="4">
        <v>36</v>
      </c>
      <c r="H107" s="4" t="str">
        <f>TEXT(4819294810388,"0")</f>
        <v>4819294810388</v>
      </c>
      <c r="I107" s="4" t="s">
        <v>255</v>
      </c>
      <c r="J107" s="4">
        <v>6</v>
      </c>
      <c r="K107" s="4" t="s">
        <v>23</v>
      </c>
      <c r="L107" s="4" t="s">
        <v>24</v>
      </c>
      <c r="M107" s="3"/>
      <c r="N107" s="4">
        <v>120</v>
      </c>
      <c r="O107" s="4" t="s">
        <v>25</v>
      </c>
      <c r="P107" s="3"/>
      <c r="Q107" s="4" t="s">
        <v>26</v>
      </c>
      <c r="R107" s="3"/>
    </row>
    <row r="108" spans="1:18" ht="15">
      <c r="A108" s="4">
        <v>104</v>
      </c>
      <c r="B108" s="4" t="s">
        <v>338</v>
      </c>
      <c r="C108" s="4" t="s">
        <v>339</v>
      </c>
      <c r="D108" s="4" t="s">
        <v>340</v>
      </c>
      <c r="E108" s="3"/>
      <c r="F108" s="5">
        <v>37664</v>
      </c>
      <c r="G108" s="4">
        <v>16</v>
      </c>
      <c r="H108" s="4" t="str">
        <f>TEXT(20034839294014500,"0")</f>
        <v>20034839294014500</v>
      </c>
      <c r="I108" s="4" t="s">
        <v>255</v>
      </c>
      <c r="J108" s="4">
        <v>6</v>
      </c>
      <c r="K108" s="4" t="s">
        <v>23</v>
      </c>
      <c r="L108" s="4" t="s">
        <v>24</v>
      </c>
      <c r="M108" s="3"/>
      <c r="N108" s="4">
        <v>975</v>
      </c>
      <c r="O108" s="4" t="s">
        <v>25</v>
      </c>
      <c r="P108" s="3"/>
      <c r="Q108" s="4" t="s">
        <v>26</v>
      </c>
      <c r="R108" s="3"/>
    </row>
    <row r="109" spans="1:18" ht="15">
      <c r="A109" s="4">
        <v>105</v>
      </c>
      <c r="B109" s="4" t="s">
        <v>341</v>
      </c>
      <c r="C109" s="4" t="s">
        <v>342</v>
      </c>
      <c r="D109" s="4" t="s">
        <v>343</v>
      </c>
      <c r="E109" s="3"/>
      <c r="F109" s="5">
        <v>30190</v>
      </c>
      <c r="G109" s="4">
        <v>36</v>
      </c>
      <c r="H109" s="4" t="str">
        <f>TEXT(19824819294809200,"0")</f>
        <v>19824819294809200</v>
      </c>
      <c r="I109" s="4" t="s">
        <v>110</v>
      </c>
      <c r="J109" s="4">
        <v>5</v>
      </c>
      <c r="K109" s="4" t="s">
        <v>23</v>
      </c>
      <c r="L109" s="4" t="s">
        <v>24</v>
      </c>
      <c r="M109" s="3"/>
      <c r="N109" s="4">
        <v>759</v>
      </c>
      <c r="O109" s="4" t="s">
        <v>25</v>
      </c>
      <c r="P109" s="3"/>
      <c r="Q109" s="4" t="s">
        <v>42</v>
      </c>
      <c r="R109" s="3"/>
    </row>
    <row r="110" spans="1:18" ht="15">
      <c r="A110" s="4">
        <v>106</v>
      </c>
      <c r="B110" s="4" t="s">
        <v>344</v>
      </c>
      <c r="C110" s="4" t="s">
        <v>345</v>
      </c>
      <c r="D110" s="4" t="s">
        <v>346</v>
      </c>
      <c r="E110" s="3"/>
      <c r="F110" s="5">
        <v>30437</v>
      </c>
      <c r="G110" s="4">
        <v>36</v>
      </c>
      <c r="H110" s="4" t="str">
        <f>TEXT(4819294809367,"0")</f>
        <v>4819294809367</v>
      </c>
      <c r="I110" s="4" t="s">
        <v>287</v>
      </c>
      <c r="J110" s="4">
        <v>8</v>
      </c>
      <c r="K110" s="4" t="s">
        <v>23</v>
      </c>
      <c r="L110" s="4" t="s">
        <v>24</v>
      </c>
      <c r="M110" s="3"/>
      <c r="N110" s="4">
        <v>121</v>
      </c>
      <c r="O110" s="4" t="s">
        <v>25</v>
      </c>
      <c r="P110" s="3"/>
      <c r="Q110" s="4" t="s">
        <v>42</v>
      </c>
      <c r="R110" s="3"/>
    </row>
    <row r="111" spans="1:18" ht="15">
      <c r="A111" s="4">
        <v>107</v>
      </c>
      <c r="B111" s="4" t="s">
        <v>347</v>
      </c>
      <c r="C111" s="4" t="s">
        <v>348</v>
      </c>
      <c r="D111" s="4" t="s">
        <v>349</v>
      </c>
      <c r="E111" s="3"/>
      <c r="F111" s="5">
        <v>39600</v>
      </c>
      <c r="G111" s="4">
        <v>10</v>
      </c>
      <c r="H111" s="4" t="str">
        <f>TEXT(20084839294006800,"0")</f>
        <v>20084839294006800</v>
      </c>
      <c r="I111" s="4" t="s">
        <v>202</v>
      </c>
      <c r="J111" s="4">
        <v>4</v>
      </c>
      <c r="K111" s="4" t="s">
        <v>23</v>
      </c>
      <c r="L111" s="4" t="s">
        <v>24</v>
      </c>
      <c r="M111" s="3"/>
      <c r="N111" s="4">
        <v>386</v>
      </c>
      <c r="O111" s="4" t="s">
        <v>25</v>
      </c>
      <c r="P111" s="3"/>
      <c r="Q111" s="4" t="s">
        <v>42</v>
      </c>
      <c r="R111" s="3"/>
    </row>
    <row r="112" spans="1:18" ht="15">
      <c r="A112" s="4">
        <v>108</v>
      </c>
      <c r="B112" s="4" t="s">
        <v>350</v>
      </c>
      <c r="C112" s="4" t="s">
        <v>351</v>
      </c>
      <c r="D112" s="4" t="s">
        <v>352</v>
      </c>
      <c r="E112" s="3"/>
      <c r="F112" s="5">
        <v>19930</v>
      </c>
      <c r="G112" s="4">
        <v>64</v>
      </c>
      <c r="H112" s="4" t="str">
        <f>TEXT(4819294809321,"0")</f>
        <v>4819294809321</v>
      </c>
      <c r="I112" s="4" t="s">
        <v>110</v>
      </c>
      <c r="J112" s="4">
        <v>5</v>
      </c>
      <c r="K112" s="4" t="s">
        <v>23</v>
      </c>
      <c r="L112" s="4" t="s">
        <v>24</v>
      </c>
      <c r="M112" s="3"/>
      <c r="N112" s="4">
        <v>757</v>
      </c>
      <c r="O112" s="4" t="s">
        <v>25</v>
      </c>
      <c r="P112" s="3"/>
      <c r="Q112" s="4" t="s">
        <v>42</v>
      </c>
      <c r="R112" s="3"/>
    </row>
    <row r="113" spans="1:18" ht="15">
      <c r="A113" s="4">
        <v>109</v>
      </c>
      <c r="B113" s="4" t="s">
        <v>353</v>
      </c>
      <c r="C113" s="4" t="s">
        <v>354</v>
      </c>
      <c r="D113" s="4" t="s">
        <v>355</v>
      </c>
      <c r="E113" s="3"/>
      <c r="F113" s="5">
        <v>29992</v>
      </c>
      <c r="G113" s="4">
        <v>37</v>
      </c>
      <c r="H113" s="4" t="str">
        <f>TEXT(4819294804838,"0")</f>
        <v>4819294804838</v>
      </c>
      <c r="I113" s="4" t="s">
        <v>171</v>
      </c>
      <c r="J113" s="4">
        <v>3</v>
      </c>
      <c r="K113" s="4" t="s">
        <v>23</v>
      </c>
      <c r="L113" s="4" t="s">
        <v>24</v>
      </c>
      <c r="M113" s="3"/>
      <c r="N113" s="4">
        <v>967</v>
      </c>
      <c r="O113" s="4" t="s">
        <v>25</v>
      </c>
      <c r="P113" s="3"/>
      <c r="Q113" s="4" t="s">
        <v>42</v>
      </c>
      <c r="R113" s="3"/>
    </row>
    <row r="114" spans="1:18" ht="15">
      <c r="A114" s="4">
        <v>110</v>
      </c>
      <c r="B114" s="4" t="s">
        <v>356</v>
      </c>
      <c r="C114" s="4" t="s">
        <v>357</v>
      </c>
      <c r="D114" s="4" t="s">
        <v>358</v>
      </c>
      <c r="E114" s="3"/>
      <c r="F114" s="5">
        <v>33237</v>
      </c>
      <c r="G114" s="4">
        <v>28</v>
      </c>
      <c r="H114" s="4" t="str">
        <f>TEXT(19904839294016100,"0")</f>
        <v>19904839294016100</v>
      </c>
      <c r="I114" s="4" t="s">
        <v>100</v>
      </c>
      <c r="J114" s="4">
        <v>7</v>
      </c>
      <c r="K114" s="4" t="s">
        <v>23</v>
      </c>
      <c r="L114" s="4" t="s">
        <v>24</v>
      </c>
      <c r="M114" s="3"/>
      <c r="N114" s="4">
        <v>311</v>
      </c>
      <c r="O114" s="4" t="s">
        <v>25</v>
      </c>
      <c r="P114" s="3"/>
      <c r="Q114" s="4" t="s">
        <v>42</v>
      </c>
      <c r="R114" s="3"/>
    </row>
    <row r="115" spans="1:18" ht="15">
      <c r="A115" s="4">
        <v>111</v>
      </c>
      <c r="B115" s="4" t="s">
        <v>359</v>
      </c>
      <c r="C115" s="4" t="s">
        <v>360</v>
      </c>
      <c r="D115" s="4" t="s">
        <v>361</v>
      </c>
      <c r="E115" s="3"/>
      <c r="F115" s="5">
        <v>37257</v>
      </c>
      <c r="G115" s="4">
        <v>17</v>
      </c>
      <c r="H115" s="4" t="str">
        <f>TEXT(20024824901049100,"0")</f>
        <v>20024824901049100</v>
      </c>
      <c r="I115" s="4" t="s">
        <v>300</v>
      </c>
      <c r="J115" s="4">
        <v>7</v>
      </c>
      <c r="K115" s="4" t="s">
        <v>23</v>
      </c>
      <c r="L115" s="4" t="s">
        <v>24</v>
      </c>
      <c r="M115" s="3"/>
      <c r="N115" s="4">
        <v>189</v>
      </c>
      <c r="O115" s="4" t="s">
        <v>25</v>
      </c>
      <c r="P115" s="3"/>
      <c r="Q115" s="4" t="s">
        <v>42</v>
      </c>
      <c r="R115" s="3"/>
    </row>
    <row r="116" spans="1:18" ht="15">
      <c r="A116" s="4">
        <v>112</v>
      </c>
      <c r="B116" s="4" t="s">
        <v>362</v>
      </c>
      <c r="C116" s="4" t="s">
        <v>363</v>
      </c>
      <c r="D116" s="4" t="s">
        <v>364</v>
      </c>
      <c r="E116" s="3"/>
      <c r="F116" s="5">
        <v>35925</v>
      </c>
      <c r="G116" s="4">
        <v>21</v>
      </c>
      <c r="H116" s="4" t="str">
        <f>TEXT(19984839294101500,"0")</f>
        <v>19984839294101500</v>
      </c>
      <c r="I116" s="4" t="s">
        <v>255</v>
      </c>
      <c r="J116" s="4">
        <v>6</v>
      </c>
      <c r="K116" s="4" t="s">
        <v>23</v>
      </c>
      <c r="L116" s="4" t="s">
        <v>24</v>
      </c>
      <c r="M116" s="3"/>
      <c r="N116" s="4">
        <v>766</v>
      </c>
      <c r="O116" s="4" t="s">
        <v>25</v>
      </c>
      <c r="P116" s="3"/>
      <c r="Q116" s="4" t="s">
        <v>42</v>
      </c>
      <c r="R116" s="3"/>
    </row>
    <row r="117" spans="1:18" ht="15">
      <c r="A117" s="4">
        <v>113</v>
      </c>
      <c r="B117" s="4" t="s">
        <v>365</v>
      </c>
      <c r="C117" s="4" t="s">
        <v>366</v>
      </c>
      <c r="D117" s="4" t="s">
        <v>367</v>
      </c>
      <c r="E117" s="3"/>
      <c r="F117" s="5">
        <v>29318</v>
      </c>
      <c r="G117" s="4">
        <v>39</v>
      </c>
      <c r="H117" s="4" t="str">
        <f>TEXT(4819294811760,"0")</f>
        <v>4819294811760</v>
      </c>
      <c r="I117" s="4" t="s">
        <v>83</v>
      </c>
      <c r="J117" s="4">
        <v>7</v>
      </c>
      <c r="K117" s="4" t="s">
        <v>23</v>
      </c>
      <c r="L117" s="4" t="s">
        <v>24</v>
      </c>
      <c r="M117" s="3"/>
      <c r="N117" s="4">
        <v>977</v>
      </c>
      <c r="O117" s="4" t="s">
        <v>25</v>
      </c>
      <c r="P117" s="3"/>
      <c r="Q117" s="4" t="s">
        <v>26</v>
      </c>
      <c r="R117" s="3"/>
    </row>
    <row r="118" spans="1:18" ht="15">
      <c r="A118" s="4">
        <v>114</v>
      </c>
      <c r="B118" s="4" t="s">
        <v>368</v>
      </c>
      <c r="C118" s="4" t="s">
        <v>369</v>
      </c>
      <c r="D118" s="4" t="s">
        <v>370</v>
      </c>
      <c r="E118" s="3"/>
      <c r="F118" s="5">
        <v>30019</v>
      </c>
      <c r="G118" s="4">
        <v>37</v>
      </c>
      <c r="H118" s="4" t="str">
        <f>TEXT(2613894282648,"0")</f>
        <v>2613894282648</v>
      </c>
      <c r="I118" s="4" t="s">
        <v>90</v>
      </c>
      <c r="J118" s="4">
        <v>4</v>
      </c>
      <c r="K118" s="4" t="s">
        <v>23</v>
      </c>
      <c r="L118" s="4" t="s">
        <v>24</v>
      </c>
      <c r="M118" s="3"/>
      <c r="N118" s="4">
        <v>753</v>
      </c>
      <c r="O118" s="4" t="s">
        <v>25</v>
      </c>
      <c r="P118" s="3"/>
      <c r="Q118" s="4" t="s">
        <v>26</v>
      </c>
      <c r="R118" s="3"/>
    </row>
    <row r="119" spans="1:18" ht="15">
      <c r="A119" s="4">
        <v>115</v>
      </c>
      <c r="B119" s="4" t="s">
        <v>371</v>
      </c>
      <c r="C119" s="4" t="s">
        <v>235</v>
      </c>
      <c r="D119" s="4" t="s">
        <v>177</v>
      </c>
      <c r="E119" s="3"/>
      <c r="F119" s="5">
        <v>19604</v>
      </c>
      <c r="G119" s="4">
        <v>65</v>
      </c>
      <c r="H119" s="4" t="str">
        <f>TEXT(4819294815083,"0")</f>
        <v>4819294815083</v>
      </c>
      <c r="I119" s="4" t="s">
        <v>236</v>
      </c>
      <c r="J119" s="4">
        <v>9</v>
      </c>
      <c r="K119" s="4" t="s">
        <v>23</v>
      </c>
      <c r="L119" s="4" t="s">
        <v>24</v>
      </c>
      <c r="M119" s="3"/>
      <c r="N119" s="4">
        <v>79</v>
      </c>
      <c r="O119" s="4" t="s">
        <v>25</v>
      </c>
      <c r="P119" s="3"/>
      <c r="Q119" s="4" t="s">
        <v>42</v>
      </c>
      <c r="R119" s="3"/>
    </row>
    <row r="120" spans="1:18" ht="15">
      <c r="A120" s="4">
        <v>116</v>
      </c>
      <c r="B120" s="4" t="s">
        <v>372</v>
      </c>
      <c r="C120" s="4" t="s">
        <v>373</v>
      </c>
      <c r="D120" s="4" t="s">
        <v>374</v>
      </c>
      <c r="E120" s="3"/>
      <c r="F120" s="5">
        <v>27497</v>
      </c>
      <c r="G120" s="4">
        <v>44</v>
      </c>
      <c r="H120" s="4" t="str">
        <f>TEXT(4819294805422,"0")</f>
        <v>4819294805422</v>
      </c>
      <c r="I120" s="4" t="s">
        <v>171</v>
      </c>
      <c r="J120" s="4">
        <v>3</v>
      </c>
      <c r="K120" s="4" t="s">
        <v>23</v>
      </c>
      <c r="L120" s="4" t="s">
        <v>24</v>
      </c>
      <c r="M120" s="3"/>
      <c r="N120" s="4">
        <v>191</v>
      </c>
      <c r="O120" s="4" t="s">
        <v>25</v>
      </c>
      <c r="P120" s="3"/>
      <c r="Q120" s="4" t="s">
        <v>42</v>
      </c>
      <c r="R120" s="3"/>
    </row>
    <row r="121" spans="1:18" ht="15">
      <c r="A121" s="4">
        <v>117</v>
      </c>
      <c r="B121" s="4" t="s">
        <v>375</v>
      </c>
      <c r="C121" s="4" t="s">
        <v>376</v>
      </c>
      <c r="D121" s="4" t="s">
        <v>377</v>
      </c>
      <c r="E121" s="3"/>
      <c r="F121" s="5">
        <v>30859</v>
      </c>
      <c r="G121" s="4">
        <v>34</v>
      </c>
      <c r="H121" s="4" t="str">
        <f>TEXT(4819294813071,"0")</f>
        <v>4819294813071</v>
      </c>
      <c r="I121" s="4" t="s">
        <v>287</v>
      </c>
      <c r="J121" s="4">
        <v>8</v>
      </c>
      <c r="K121" s="4" t="s">
        <v>23</v>
      </c>
      <c r="L121" s="4" t="s">
        <v>24</v>
      </c>
      <c r="M121" s="3"/>
      <c r="N121" s="4">
        <v>233</v>
      </c>
      <c r="O121" s="4" t="s">
        <v>25</v>
      </c>
      <c r="P121" s="3"/>
      <c r="Q121" s="4" t="s">
        <v>42</v>
      </c>
      <c r="R121" s="3"/>
    </row>
    <row r="122" spans="1:18" ht="15">
      <c r="A122" s="4">
        <v>118</v>
      </c>
      <c r="B122" s="4" t="s">
        <v>378</v>
      </c>
      <c r="C122" s="4" t="s">
        <v>379</v>
      </c>
      <c r="D122" s="4" t="s">
        <v>380</v>
      </c>
      <c r="E122" s="3"/>
      <c r="F122" s="5">
        <v>37087</v>
      </c>
      <c r="G122" s="4">
        <v>17</v>
      </c>
      <c r="H122" s="4" t="str">
        <f>TEXT(20014839294101600,"0")</f>
        <v>20014839294101600</v>
      </c>
      <c r="I122" s="4" t="s">
        <v>300</v>
      </c>
      <c r="J122" s="4">
        <v>7</v>
      </c>
      <c r="K122" s="4" t="s">
        <v>23</v>
      </c>
      <c r="L122" s="4" t="s">
        <v>24</v>
      </c>
      <c r="M122" s="3"/>
      <c r="N122" s="4">
        <v>769</v>
      </c>
      <c r="O122" s="4" t="s">
        <v>25</v>
      </c>
      <c r="P122" s="3"/>
      <c r="Q122" s="4" t="s">
        <v>26</v>
      </c>
      <c r="R122" s="3"/>
    </row>
    <row r="123" spans="1:18" ht="15">
      <c r="A123" s="4">
        <v>119</v>
      </c>
      <c r="B123" s="4" t="s">
        <v>381</v>
      </c>
      <c r="C123" s="4" t="s">
        <v>382</v>
      </c>
      <c r="D123" s="4" t="s">
        <v>383</v>
      </c>
      <c r="E123" s="3"/>
      <c r="F123" s="5">
        <v>40361</v>
      </c>
      <c r="G123" s="4">
        <v>8</v>
      </c>
      <c r="H123" s="4" t="str">
        <f>TEXT(20104839294000800,"0")</f>
        <v>20104839294000800</v>
      </c>
      <c r="I123" s="4" t="s">
        <v>171</v>
      </c>
      <c r="J123" s="4">
        <v>3</v>
      </c>
      <c r="K123" s="4" t="s">
        <v>23</v>
      </c>
      <c r="L123" s="4" t="s">
        <v>24</v>
      </c>
      <c r="M123" s="3"/>
      <c r="N123" s="4">
        <v>385</v>
      </c>
      <c r="O123" s="4" t="s">
        <v>25</v>
      </c>
      <c r="P123" s="3"/>
      <c r="Q123" s="4" t="s">
        <v>26</v>
      </c>
      <c r="R123" s="3"/>
    </row>
    <row r="124" spans="1:18" ht="15">
      <c r="A124" s="4">
        <v>120</v>
      </c>
      <c r="B124" s="4" t="s">
        <v>384</v>
      </c>
      <c r="C124" s="4" t="s">
        <v>197</v>
      </c>
      <c r="D124" s="4" t="s">
        <v>385</v>
      </c>
      <c r="E124" s="3"/>
      <c r="F124" s="5">
        <v>9346</v>
      </c>
      <c r="G124" s="4">
        <v>93</v>
      </c>
      <c r="H124" s="4" t="str">
        <f>TEXT(19254819294811900,"0")</f>
        <v>19254819294811900</v>
      </c>
      <c r="I124" s="4" t="s">
        <v>300</v>
      </c>
      <c r="J124" s="4">
        <v>7</v>
      </c>
      <c r="K124" s="4" t="s">
        <v>23</v>
      </c>
      <c r="L124" s="4" t="s">
        <v>24</v>
      </c>
      <c r="M124" s="3"/>
      <c r="N124" s="4">
        <v>983</v>
      </c>
      <c r="O124" s="4" t="s">
        <v>25</v>
      </c>
      <c r="P124" s="3"/>
      <c r="Q124" s="4" t="s">
        <v>42</v>
      </c>
      <c r="R124" s="3"/>
    </row>
    <row r="125" spans="1:18" ht="15">
      <c r="A125" s="4">
        <v>121</v>
      </c>
      <c r="B125" s="4" t="s">
        <v>386</v>
      </c>
      <c r="C125" s="4" t="s">
        <v>387</v>
      </c>
      <c r="D125" s="4" t="s">
        <v>388</v>
      </c>
      <c r="E125" s="3"/>
      <c r="F125" s="5">
        <v>38716</v>
      </c>
      <c r="G125" s="4">
        <v>13</v>
      </c>
      <c r="H125" s="4" t="str">
        <f>TEXT(20054839294009000,"0")</f>
        <v>20054839294009000</v>
      </c>
      <c r="I125" s="4" t="s">
        <v>100</v>
      </c>
      <c r="J125" s="4">
        <v>7</v>
      </c>
      <c r="K125" s="4" t="s">
        <v>23</v>
      </c>
      <c r="L125" s="4" t="s">
        <v>24</v>
      </c>
      <c r="M125" s="3"/>
      <c r="N125" s="4">
        <v>480</v>
      </c>
      <c r="O125" s="4" t="s">
        <v>25</v>
      </c>
      <c r="P125" s="3"/>
      <c r="Q125" s="4" t="s">
        <v>42</v>
      </c>
      <c r="R125" s="3"/>
    </row>
    <row r="126" spans="1:18" ht="15">
      <c r="A126" s="4">
        <v>122</v>
      </c>
      <c r="B126" s="4" t="s">
        <v>389</v>
      </c>
      <c r="C126" s="4" t="s">
        <v>390</v>
      </c>
      <c r="D126" s="4" t="s">
        <v>93</v>
      </c>
      <c r="E126" s="3"/>
      <c r="F126" s="5">
        <v>34525</v>
      </c>
      <c r="G126" s="4">
        <v>24</v>
      </c>
      <c r="H126" s="4" t="str">
        <f>TEXT(19944839294009200,"0")</f>
        <v>19944839294009200</v>
      </c>
      <c r="I126" s="4" t="s">
        <v>236</v>
      </c>
      <c r="J126" s="4">
        <v>9</v>
      </c>
      <c r="K126" s="4" t="s">
        <v>23</v>
      </c>
      <c r="L126" s="4" t="s">
        <v>24</v>
      </c>
      <c r="M126" s="3"/>
      <c r="N126" s="4">
        <v>312</v>
      </c>
      <c r="O126" s="4" t="s">
        <v>25</v>
      </c>
      <c r="P126" s="3"/>
      <c r="Q126" s="4" t="s">
        <v>42</v>
      </c>
      <c r="R126" s="3"/>
    </row>
    <row r="127" spans="1:18" ht="15">
      <c r="A127" s="4">
        <v>123</v>
      </c>
      <c r="B127" s="4" t="s">
        <v>391</v>
      </c>
      <c r="C127" s="4" t="s">
        <v>131</v>
      </c>
      <c r="D127" s="4" t="s">
        <v>392</v>
      </c>
      <c r="E127" s="3"/>
      <c r="F127" s="5">
        <v>22203</v>
      </c>
      <c r="G127" s="4">
        <v>58</v>
      </c>
      <c r="H127" s="4" t="str">
        <f>TEXT(4819294811118,"0")</f>
        <v>4819294811118</v>
      </c>
      <c r="I127" s="4" t="s">
        <v>300</v>
      </c>
      <c r="J127" s="4">
        <v>7</v>
      </c>
      <c r="K127" s="4" t="s">
        <v>23</v>
      </c>
      <c r="L127" s="4" t="s">
        <v>24</v>
      </c>
      <c r="M127" s="3"/>
      <c r="N127" s="4">
        <v>478</v>
      </c>
      <c r="O127" s="4" t="s">
        <v>25</v>
      </c>
      <c r="P127" s="3"/>
      <c r="Q127" s="4" t="s">
        <v>42</v>
      </c>
      <c r="R127" s="3"/>
    </row>
    <row r="128" spans="1:18" ht="15">
      <c r="A128" s="4">
        <v>124</v>
      </c>
      <c r="B128" s="4" t="s">
        <v>393</v>
      </c>
      <c r="C128" s="4" t="s">
        <v>394</v>
      </c>
      <c r="D128" s="4" t="s">
        <v>395</v>
      </c>
      <c r="E128" s="3"/>
      <c r="F128" s="5">
        <v>24784</v>
      </c>
      <c r="G128" s="4">
        <v>51</v>
      </c>
      <c r="H128" s="4" t="str">
        <f>TEXT(4819294802156,"0")</f>
        <v>4819294802156</v>
      </c>
      <c r="I128" s="4" t="s">
        <v>46</v>
      </c>
      <c r="J128" s="4">
        <v>2</v>
      </c>
      <c r="K128" s="4" t="s">
        <v>23</v>
      </c>
      <c r="L128" s="4" t="s">
        <v>24</v>
      </c>
      <c r="M128" s="3"/>
      <c r="N128" s="4">
        <v>1203</v>
      </c>
      <c r="O128" s="4" t="s">
        <v>25</v>
      </c>
      <c r="P128" s="3"/>
      <c r="Q128" s="4" t="s">
        <v>42</v>
      </c>
      <c r="R128" s="3"/>
    </row>
    <row r="129" spans="1:18" ht="15">
      <c r="A129" s="4">
        <v>125</v>
      </c>
      <c r="B129" s="4" t="s">
        <v>396</v>
      </c>
      <c r="C129" s="4" t="s">
        <v>397</v>
      </c>
      <c r="D129" s="4" t="s">
        <v>398</v>
      </c>
      <c r="E129" s="3"/>
      <c r="F129" s="5">
        <v>31422</v>
      </c>
      <c r="G129" s="4">
        <v>33</v>
      </c>
      <c r="H129" s="4" t="str">
        <f>TEXT(19864819294000000,"0")</f>
        <v>19864819294000000</v>
      </c>
      <c r="I129" s="4" t="s">
        <v>171</v>
      </c>
      <c r="J129" s="4">
        <v>3</v>
      </c>
      <c r="K129" s="4" t="s">
        <v>23</v>
      </c>
      <c r="L129" s="4" t="s">
        <v>24</v>
      </c>
      <c r="M129" s="3"/>
      <c r="N129" s="4">
        <v>1206</v>
      </c>
      <c r="O129" s="4" t="s">
        <v>25</v>
      </c>
      <c r="P129" s="3"/>
      <c r="Q129" s="4" t="s">
        <v>42</v>
      </c>
      <c r="R129" s="3"/>
    </row>
    <row r="130" spans="1:18" ht="15">
      <c r="A130" s="4">
        <v>126</v>
      </c>
      <c r="B130" s="4" t="s">
        <v>399</v>
      </c>
      <c r="C130" s="4" t="s">
        <v>400</v>
      </c>
      <c r="D130" s="4" t="s">
        <v>401</v>
      </c>
      <c r="E130" s="3"/>
      <c r="F130" s="5">
        <v>17455</v>
      </c>
      <c r="G130" s="4">
        <v>71</v>
      </c>
      <c r="H130" s="4" t="str">
        <f>TEXT(4819294803371,"0")</f>
        <v>4819294803371</v>
      </c>
      <c r="I130" s="4" t="s">
        <v>46</v>
      </c>
      <c r="J130" s="4">
        <v>2</v>
      </c>
      <c r="K130" s="4" t="s">
        <v>23</v>
      </c>
      <c r="L130" s="4" t="s">
        <v>24</v>
      </c>
      <c r="M130" s="3"/>
      <c r="N130" s="4">
        <v>1205</v>
      </c>
      <c r="O130" s="4" t="s">
        <v>25</v>
      </c>
      <c r="P130" s="3"/>
      <c r="Q130" s="4" t="s">
        <v>42</v>
      </c>
      <c r="R130" s="3"/>
    </row>
    <row r="131" spans="1:18" ht="15">
      <c r="A131" s="4">
        <v>127</v>
      </c>
      <c r="B131" s="4" t="s">
        <v>402</v>
      </c>
      <c r="C131" s="4" t="s">
        <v>276</v>
      </c>
      <c r="D131" s="4" t="s">
        <v>403</v>
      </c>
      <c r="E131" s="3"/>
      <c r="F131" s="5">
        <v>19184</v>
      </c>
      <c r="G131" s="4">
        <v>66</v>
      </c>
      <c r="H131" s="4" t="str">
        <f>TEXT(4819294802182,"0")</f>
        <v>4819294802182</v>
      </c>
      <c r="I131" s="4" t="s">
        <v>46</v>
      </c>
      <c r="J131" s="4">
        <v>2</v>
      </c>
      <c r="K131" s="4" t="s">
        <v>23</v>
      </c>
      <c r="L131" s="4" t="s">
        <v>24</v>
      </c>
      <c r="M131" s="3"/>
      <c r="N131" s="4">
        <v>1201</v>
      </c>
      <c r="O131" s="4" t="s">
        <v>25</v>
      </c>
      <c r="P131" s="3"/>
      <c r="Q131" s="4" t="s">
        <v>42</v>
      </c>
      <c r="R131" s="3"/>
    </row>
    <row r="132" spans="1:18" ht="15">
      <c r="A132" s="4">
        <v>128</v>
      </c>
      <c r="B132" s="4" t="s">
        <v>404</v>
      </c>
      <c r="C132" s="4" t="s">
        <v>405</v>
      </c>
      <c r="D132" s="4" t="s">
        <v>406</v>
      </c>
      <c r="E132" s="3"/>
      <c r="F132" s="5">
        <v>19673</v>
      </c>
      <c r="G132" s="4">
        <v>65</v>
      </c>
      <c r="H132" s="4" t="str">
        <f>TEXT(4819294801760,"0")</f>
        <v>4819294801760</v>
      </c>
      <c r="I132" s="4" t="s">
        <v>46</v>
      </c>
      <c r="J132" s="4">
        <v>2</v>
      </c>
      <c r="K132" s="4" t="s">
        <v>23</v>
      </c>
      <c r="L132" s="4" t="s">
        <v>24</v>
      </c>
      <c r="M132" s="3"/>
      <c r="N132" s="4">
        <v>1202</v>
      </c>
      <c r="O132" s="4" t="s">
        <v>25</v>
      </c>
      <c r="P132" s="3"/>
      <c r="Q132" s="4" t="s">
        <v>42</v>
      </c>
      <c r="R132" s="3"/>
    </row>
    <row r="133" spans="1:18" ht="15">
      <c r="A133" s="4">
        <v>129</v>
      </c>
      <c r="B133" s="4" t="s">
        <v>407</v>
      </c>
      <c r="C133" s="4" t="s">
        <v>71</v>
      </c>
      <c r="D133" s="4" t="s">
        <v>283</v>
      </c>
      <c r="E133" s="3"/>
      <c r="F133" s="5">
        <v>35474</v>
      </c>
      <c r="G133" s="4">
        <v>22</v>
      </c>
      <c r="H133" s="4" t="str">
        <f>TEXT(19974819294004800,"0")</f>
        <v>19974819294004800</v>
      </c>
      <c r="I133" s="4" t="s">
        <v>46</v>
      </c>
      <c r="J133" s="4">
        <v>2</v>
      </c>
      <c r="K133" s="4" t="s">
        <v>23</v>
      </c>
      <c r="L133" s="4" t="s">
        <v>24</v>
      </c>
      <c r="M133" s="3"/>
      <c r="N133" s="4">
        <v>1204</v>
      </c>
      <c r="O133" s="4" t="s">
        <v>25</v>
      </c>
      <c r="P133" s="3"/>
      <c r="Q133" s="4" t="s">
        <v>26</v>
      </c>
      <c r="R133" s="3"/>
    </row>
    <row r="134" spans="1:18" ht="15">
      <c r="A134" s="4">
        <v>130</v>
      </c>
      <c r="B134" s="4" t="s">
        <v>408</v>
      </c>
      <c r="C134" s="4" t="s">
        <v>409</v>
      </c>
      <c r="D134" s="4" t="s">
        <v>410</v>
      </c>
      <c r="E134" s="3"/>
      <c r="F134" s="5">
        <v>37970</v>
      </c>
      <c r="G134" s="4">
        <v>15</v>
      </c>
      <c r="H134" s="4" t="str">
        <f>TEXT(20034839294002300,"0")</f>
        <v>20034839294002300</v>
      </c>
      <c r="I134" s="4" t="s">
        <v>90</v>
      </c>
      <c r="J134" s="4">
        <v>4</v>
      </c>
      <c r="K134" s="4" t="s">
        <v>23</v>
      </c>
      <c r="L134" s="4" t="s">
        <v>24</v>
      </c>
      <c r="M134" s="3"/>
      <c r="N134" s="4">
        <v>1207</v>
      </c>
      <c r="O134" s="4" t="s">
        <v>25</v>
      </c>
      <c r="P134" s="3"/>
      <c r="Q134" s="4" t="s">
        <v>42</v>
      </c>
      <c r="R134" s="3"/>
    </row>
    <row r="135" spans="1:18" ht="15">
      <c r="A135" s="4">
        <v>131</v>
      </c>
      <c r="B135" s="4" t="s">
        <v>411</v>
      </c>
      <c r="C135" s="4" t="s">
        <v>412</v>
      </c>
      <c r="D135" s="4" t="s">
        <v>413</v>
      </c>
      <c r="E135" s="3"/>
      <c r="F135" s="5">
        <v>30017</v>
      </c>
      <c r="G135" s="4">
        <v>37</v>
      </c>
      <c r="H135" s="4" t="str">
        <f>TEXT(4819294809440,"0")</f>
        <v>4819294809440</v>
      </c>
      <c r="I135" s="4" t="s">
        <v>110</v>
      </c>
      <c r="J135" s="4">
        <v>5</v>
      </c>
      <c r="K135" s="4" t="s">
        <v>23</v>
      </c>
      <c r="L135" s="4" t="s">
        <v>24</v>
      </c>
      <c r="M135" s="3"/>
      <c r="N135" s="4">
        <v>1214</v>
      </c>
      <c r="O135" s="4" t="s">
        <v>25</v>
      </c>
      <c r="P135" s="3"/>
      <c r="Q135" s="4" t="s">
        <v>42</v>
      </c>
      <c r="R135" s="3"/>
    </row>
    <row r="136" spans="1:18" ht="15">
      <c r="A136" s="4">
        <v>132</v>
      </c>
      <c r="B136" s="4" t="s">
        <v>414</v>
      </c>
      <c r="C136" s="4" t="s">
        <v>415</v>
      </c>
      <c r="D136" s="4" t="s">
        <v>416</v>
      </c>
      <c r="E136" s="3"/>
      <c r="F136" s="5">
        <v>22317</v>
      </c>
      <c r="G136" s="4">
        <v>58</v>
      </c>
      <c r="H136" s="4" t="str">
        <f>TEXT(4819294801611,"0")</f>
        <v>4819294801611</v>
      </c>
      <c r="I136" s="4" t="s">
        <v>30</v>
      </c>
      <c r="J136" s="4">
        <v>1</v>
      </c>
      <c r="K136" s="4" t="s">
        <v>23</v>
      </c>
      <c r="L136" s="4" t="s">
        <v>24</v>
      </c>
      <c r="M136" s="3"/>
      <c r="N136" s="4">
        <v>1200</v>
      </c>
      <c r="O136" s="4" t="s">
        <v>25</v>
      </c>
      <c r="P136" s="3"/>
      <c r="Q136" s="4" t="s">
        <v>42</v>
      </c>
      <c r="R136" s="3"/>
    </row>
    <row r="137" spans="1:18" ht="15">
      <c r="A137" s="4">
        <v>133</v>
      </c>
      <c r="B137" s="4" t="s">
        <v>417</v>
      </c>
      <c r="C137" s="4" t="s">
        <v>112</v>
      </c>
      <c r="D137" s="4" t="s">
        <v>418</v>
      </c>
      <c r="E137" s="3"/>
      <c r="F137" s="5">
        <v>24694</v>
      </c>
      <c r="G137" s="4">
        <v>51</v>
      </c>
      <c r="H137" s="4" t="str">
        <f>TEXT(4819294811931,"0")</f>
        <v>4819294811931</v>
      </c>
      <c r="I137" s="4" t="s">
        <v>300</v>
      </c>
      <c r="J137" s="4">
        <v>7</v>
      </c>
      <c r="K137" s="4" t="s">
        <v>23</v>
      </c>
      <c r="L137" s="4" t="s">
        <v>24</v>
      </c>
      <c r="M137" s="3"/>
      <c r="N137" s="4">
        <v>1222</v>
      </c>
      <c r="O137" s="4" t="s">
        <v>25</v>
      </c>
      <c r="P137" s="3"/>
      <c r="Q137" s="4" t="s">
        <v>42</v>
      </c>
      <c r="R137" s="3"/>
    </row>
    <row r="138" spans="1:18" ht="15">
      <c r="A138" s="4">
        <v>134</v>
      </c>
      <c r="B138" s="4" t="s">
        <v>302</v>
      </c>
      <c r="C138" s="4" t="s">
        <v>419</v>
      </c>
      <c r="D138" s="4" t="s">
        <v>420</v>
      </c>
      <c r="E138" s="3"/>
      <c r="F138" s="5">
        <v>25821</v>
      </c>
      <c r="G138" s="4">
        <v>48</v>
      </c>
      <c r="H138" s="4" t="str">
        <f>TEXT(19704814234530100,"0")</f>
        <v>19704814234530100</v>
      </c>
      <c r="I138" s="4" t="s">
        <v>90</v>
      </c>
      <c r="J138" s="4">
        <v>4</v>
      </c>
      <c r="K138" s="4" t="s">
        <v>23</v>
      </c>
      <c r="L138" s="4" t="s">
        <v>24</v>
      </c>
      <c r="M138" s="3"/>
      <c r="N138" s="4">
        <v>1208</v>
      </c>
      <c r="O138" s="4" t="s">
        <v>25</v>
      </c>
      <c r="P138" s="3"/>
      <c r="Q138" s="4" t="s">
        <v>26</v>
      </c>
      <c r="R138" s="3"/>
    </row>
    <row r="139" spans="1:18" ht="15">
      <c r="A139" s="4">
        <v>135</v>
      </c>
      <c r="B139" s="4" t="s">
        <v>421</v>
      </c>
      <c r="C139" s="4" t="s">
        <v>422</v>
      </c>
      <c r="D139" s="4" t="s">
        <v>119</v>
      </c>
      <c r="E139" s="3"/>
      <c r="F139" s="5">
        <v>29402</v>
      </c>
      <c r="G139" s="4">
        <v>38</v>
      </c>
      <c r="H139" s="4" t="str">
        <f>TEXT(4819294808734,"0")</f>
        <v>4819294808734</v>
      </c>
      <c r="I139" s="4" t="s">
        <v>90</v>
      </c>
      <c r="J139" s="4">
        <v>4</v>
      </c>
      <c r="K139" s="4" t="s">
        <v>23</v>
      </c>
      <c r="L139" s="4" t="s">
        <v>24</v>
      </c>
      <c r="M139" s="3"/>
      <c r="N139" s="4">
        <v>1210</v>
      </c>
      <c r="O139" s="4" t="s">
        <v>25</v>
      </c>
      <c r="P139" s="3"/>
      <c r="Q139" s="4" t="s">
        <v>42</v>
      </c>
      <c r="R139" s="3"/>
    </row>
    <row r="140" spans="1:18" ht="15">
      <c r="A140" s="4">
        <v>136</v>
      </c>
      <c r="B140" s="4" t="s">
        <v>423</v>
      </c>
      <c r="C140" s="4" t="s">
        <v>424</v>
      </c>
      <c r="D140" s="4" t="s">
        <v>425</v>
      </c>
      <c r="E140" s="3"/>
      <c r="F140" s="5">
        <v>39204</v>
      </c>
      <c r="G140" s="4">
        <v>12</v>
      </c>
      <c r="H140" s="4" t="str">
        <f>TEXT(20074839294104700,"0")</f>
        <v>20074839294104700</v>
      </c>
      <c r="I140" s="4" t="s">
        <v>255</v>
      </c>
      <c r="J140" s="4">
        <v>6</v>
      </c>
      <c r="K140" s="4" t="s">
        <v>23</v>
      </c>
      <c r="L140" s="4" t="s">
        <v>24</v>
      </c>
      <c r="M140" s="3"/>
      <c r="N140" s="4">
        <v>1216</v>
      </c>
      <c r="O140" s="4" t="s">
        <v>25</v>
      </c>
      <c r="P140" s="3"/>
      <c r="Q140" s="4" t="s">
        <v>26</v>
      </c>
      <c r="R140" s="3"/>
    </row>
    <row r="141" spans="1:18" ht="15">
      <c r="A141" s="4">
        <v>137</v>
      </c>
      <c r="B141" s="4" t="s">
        <v>426</v>
      </c>
      <c r="C141" s="4" t="s">
        <v>427</v>
      </c>
      <c r="D141" s="4" t="s">
        <v>428</v>
      </c>
      <c r="E141" s="3"/>
      <c r="F141" s="5">
        <v>30788</v>
      </c>
      <c r="G141" s="4">
        <v>35</v>
      </c>
      <c r="H141" s="4" t="str">
        <f>TEXT(19844839294012300,"0")</f>
        <v>19844839294012300</v>
      </c>
      <c r="I141" s="4" t="s">
        <v>30</v>
      </c>
      <c r="J141" s="4">
        <v>1</v>
      </c>
      <c r="K141" s="4" t="s">
        <v>23</v>
      </c>
      <c r="L141" s="4" t="s">
        <v>24</v>
      </c>
      <c r="M141" s="3"/>
      <c r="N141" s="4">
        <v>1199</v>
      </c>
      <c r="O141" s="4" t="s">
        <v>38</v>
      </c>
      <c r="P141" s="3"/>
      <c r="Q141" s="4" t="s">
        <v>42</v>
      </c>
      <c r="R141" s="3"/>
    </row>
    <row r="142" spans="1:18" ht="15">
      <c r="A142" s="4">
        <v>138</v>
      </c>
      <c r="B142" s="4" t="s">
        <v>429</v>
      </c>
      <c r="C142" s="4" t="s">
        <v>430</v>
      </c>
      <c r="D142" s="4" t="s">
        <v>431</v>
      </c>
      <c r="E142" s="3"/>
      <c r="F142" s="5">
        <v>25569</v>
      </c>
      <c r="G142" s="4">
        <v>49</v>
      </c>
      <c r="H142" s="4" t="str">
        <f>TEXT(4819294805855,"0")</f>
        <v>4819294805855</v>
      </c>
      <c r="I142" s="4" t="s">
        <v>90</v>
      </c>
      <c r="J142" s="4">
        <v>4</v>
      </c>
      <c r="K142" s="4" t="s">
        <v>23</v>
      </c>
      <c r="L142" s="4" t="s">
        <v>24</v>
      </c>
      <c r="M142" s="3"/>
      <c r="N142" s="4">
        <v>1209</v>
      </c>
      <c r="O142" s="4" t="s">
        <v>25</v>
      </c>
      <c r="P142" s="3"/>
      <c r="Q142" s="4" t="s">
        <v>42</v>
      </c>
      <c r="R142" s="3"/>
    </row>
    <row r="143" spans="1:18" ht="15">
      <c r="A143" s="4">
        <v>139</v>
      </c>
      <c r="B143" s="4" t="s">
        <v>432</v>
      </c>
      <c r="C143" s="4" t="s">
        <v>433</v>
      </c>
      <c r="D143" s="4" t="s">
        <v>434</v>
      </c>
      <c r="E143" s="3"/>
      <c r="F143" s="5">
        <v>36872</v>
      </c>
      <c r="G143" s="4">
        <v>18</v>
      </c>
      <c r="H143" s="4" t="str">
        <f>TEXT(20044839294107000,"0")</f>
        <v>20044839294107000</v>
      </c>
      <c r="I143" s="4" t="s">
        <v>129</v>
      </c>
      <c r="J143" s="4">
        <v>9</v>
      </c>
      <c r="K143" s="4" t="s">
        <v>23</v>
      </c>
      <c r="L143" s="4" t="s">
        <v>24</v>
      </c>
      <c r="M143" s="3"/>
      <c r="N143" s="4">
        <v>1211</v>
      </c>
      <c r="O143" s="4" t="s">
        <v>25</v>
      </c>
      <c r="P143" s="3"/>
      <c r="Q143" s="4" t="s">
        <v>26</v>
      </c>
      <c r="R143" s="3"/>
    </row>
    <row r="144" spans="1:18" ht="15">
      <c r="A144" s="4">
        <v>140</v>
      </c>
      <c r="B144" s="4" t="s">
        <v>435</v>
      </c>
      <c r="C144" s="4" t="s">
        <v>436</v>
      </c>
      <c r="D144" s="4" t="s">
        <v>238</v>
      </c>
      <c r="E144" s="3"/>
      <c r="F144" s="5">
        <v>33543</v>
      </c>
      <c r="G144" s="4">
        <v>27</v>
      </c>
      <c r="H144" s="4" t="str">
        <f>TEXT(19914819294000100,"0")</f>
        <v>19914819294000100</v>
      </c>
      <c r="I144" s="4" t="s">
        <v>300</v>
      </c>
      <c r="J144" s="4">
        <v>7</v>
      </c>
      <c r="K144" s="4" t="s">
        <v>23</v>
      </c>
      <c r="L144" s="4" t="s">
        <v>24</v>
      </c>
      <c r="M144" s="3"/>
      <c r="N144" s="4">
        <v>1218</v>
      </c>
      <c r="O144" s="4" t="s">
        <v>25</v>
      </c>
      <c r="P144" s="3"/>
      <c r="Q144" s="4" t="s">
        <v>42</v>
      </c>
      <c r="R144" s="3"/>
    </row>
    <row r="145" spans="1:18" ht="15">
      <c r="A145" s="4">
        <v>141</v>
      </c>
      <c r="B145" s="4" t="s">
        <v>437</v>
      </c>
      <c r="C145" s="4" t="s">
        <v>438</v>
      </c>
      <c r="D145" s="4" t="s">
        <v>343</v>
      </c>
      <c r="E145" s="3"/>
      <c r="F145" s="5">
        <v>37591</v>
      </c>
      <c r="G145" s="4">
        <v>16</v>
      </c>
      <c r="H145" s="4" t="str">
        <f>TEXT(20064839294101500,"0")</f>
        <v>20064839294101500</v>
      </c>
      <c r="I145" s="4" t="s">
        <v>90</v>
      </c>
      <c r="J145" s="4">
        <v>4</v>
      </c>
      <c r="K145" s="4" t="s">
        <v>23</v>
      </c>
      <c r="L145" s="4" t="s">
        <v>24</v>
      </c>
      <c r="M145" s="3"/>
      <c r="N145" s="4">
        <v>1213</v>
      </c>
      <c r="O145" s="4" t="s">
        <v>25</v>
      </c>
      <c r="P145" s="3"/>
      <c r="Q145" s="4" t="s">
        <v>26</v>
      </c>
      <c r="R145" s="3"/>
    </row>
    <row r="146" spans="1:18" ht="15">
      <c r="A146" s="4">
        <v>142</v>
      </c>
      <c r="B146" s="4" t="s">
        <v>439</v>
      </c>
      <c r="C146" s="4" t="s">
        <v>440</v>
      </c>
      <c r="D146" s="4" t="s">
        <v>441</v>
      </c>
      <c r="E146" s="3"/>
      <c r="F146" s="5">
        <v>30809</v>
      </c>
      <c r="G146" s="4">
        <v>35</v>
      </c>
      <c r="H146" s="4" t="str">
        <f>TEXT(4819294813790,"0")</f>
        <v>4819294813790</v>
      </c>
      <c r="I146" s="4" t="s">
        <v>287</v>
      </c>
      <c r="J146" s="4">
        <v>8</v>
      </c>
      <c r="K146" s="4" t="s">
        <v>23</v>
      </c>
      <c r="L146" s="4" t="s">
        <v>24</v>
      </c>
      <c r="M146" s="3"/>
      <c r="N146" s="4">
        <v>1226</v>
      </c>
      <c r="O146" s="4" t="s">
        <v>25</v>
      </c>
      <c r="P146" s="3"/>
      <c r="Q146" s="4" t="s">
        <v>42</v>
      </c>
      <c r="R146" s="3"/>
    </row>
    <row r="147" spans="1:18" ht="15">
      <c r="A147" s="4">
        <v>143</v>
      </c>
      <c r="B147" s="4" t="s">
        <v>442</v>
      </c>
      <c r="C147" s="4" t="s">
        <v>443</v>
      </c>
      <c r="D147" s="4" t="s">
        <v>444</v>
      </c>
      <c r="E147" s="3"/>
      <c r="F147" s="5">
        <v>36561</v>
      </c>
      <c r="G147" s="4">
        <v>19</v>
      </c>
      <c r="H147" s="4" t="str">
        <f>TEXT(20124839294101500,"0")</f>
        <v>20124839294101500</v>
      </c>
      <c r="I147" s="4" t="s">
        <v>236</v>
      </c>
      <c r="J147" s="4">
        <v>9</v>
      </c>
      <c r="K147" s="4" t="s">
        <v>23</v>
      </c>
      <c r="L147" s="4" t="s">
        <v>24</v>
      </c>
      <c r="M147" s="3"/>
      <c r="N147" s="4">
        <v>1231</v>
      </c>
      <c r="O147" s="4" t="s">
        <v>25</v>
      </c>
      <c r="P147" s="3"/>
      <c r="Q147" s="4" t="s">
        <v>42</v>
      </c>
      <c r="R147" s="3"/>
    </row>
    <row r="148" spans="1:18" ht="15">
      <c r="A148" s="4">
        <v>144</v>
      </c>
      <c r="B148" s="4" t="s">
        <v>445</v>
      </c>
      <c r="C148" s="4" t="s">
        <v>446</v>
      </c>
      <c r="D148" s="4" t="s">
        <v>447</v>
      </c>
      <c r="E148" s="3"/>
      <c r="F148" s="5">
        <v>31838</v>
      </c>
      <c r="G148" s="4">
        <v>32</v>
      </c>
      <c r="H148" s="4" t="str">
        <f>TEXT(4819294810436,"0")</f>
        <v>4819294810436</v>
      </c>
      <c r="I148" s="4" t="s">
        <v>255</v>
      </c>
      <c r="J148" s="4">
        <v>6</v>
      </c>
      <c r="K148" s="4" t="s">
        <v>23</v>
      </c>
      <c r="L148" s="4" t="s">
        <v>24</v>
      </c>
      <c r="M148" s="3"/>
      <c r="N148" s="4">
        <v>1215</v>
      </c>
      <c r="O148" s="4" t="s">
        <v>25</v>
      </c>
      <c r="P148" s="3"/>
      <c r="Q148" s="4" t="s">
        <v>26</v>
      </c>
      <c r="R148" s="3"/>
    </row>
    <row r="149" spans="1:18" ht="15">
      <c r="A149" s="4">
        <v>145</v>
      </c>
      <c r="B149" s="4" t="s">
        <v>448</v>
      </c>
      <c r="C149" s="4" t="s">
        <v>449</v>
      </c>
      <c r="D149" s="4" t="s">
        <v>450</v>
      </c>
      <c r="E149" s="3"/>
      <c r="F149" s="5">
        <v>26194</v>
      </c>
      <c r="G149" s="4">
        <v>47</v>
      </c>
      <c r="H149" s="4" t="str">
        <f>TEXT(4819294802846,"0")</f>
        <v>4819294802846</v>
      </c>
      <c r="I149" s="4" t="s">
        <v>46</v>
      </c>
      <c r="J149" s="4">
        <v>2</v>
      </c>
      <c r="K149" s="4" t="s">
        <v>23</v>
      </c>
      <c r="L149" s="4" t="s">
        <v>24</v>
      </c>
      <c r="M149" s="3"/>
      <c r="N149" s="4">
        <v>741</v>
      </c>
      <c r="O149" s="4" t="s">
        <v>25</v>
      </c>
      <c r="P149" s="3"/>
      <c r="Q149" s="4" t="s">
        <v>42</v>
      </c>
      <c r="R149" s="3"/>
    </row>
    <row r="150" spans="1:18" ht="15">
      <c r="A150" s="4">
        <v>146</v>
      </c>
      <c r="B150" s="4" t="s">
        <v>451</v>
      </c>
      <c r="C150" s="4" t="s">
        <v>452</v>
      </c>
      <c r="D150" s="4" t="s">
        <v>453</v>
      </c>
      <c r="E150" s="3"/>
      <c r="F150" s="5">
        <v>33397</v>
      </c>
      <c r="G150" s="4">
        <v>27</v>
      </c>
      <c r="H150" s="4" t="str">
        <f>TEXT(19914819294000400,"0")</f>
        <v>19914819294000400</v>
      </c>
      <c r="I150" s="4" t="s">
        <v>100</v>
      </c>
      <c r="J150" s="4">
        <v>7</v>
      </c>
      <c r="K150" s="4" t="s">
        <v>23</v>
      </c>
      <c r="L150" s="4" t="s">
        <v>24</v>
      </c>
      <c r="M150" s="3"/>
      <c r="N150" s="4">
        <v>1220</v>
      </c>
      <c r="O150" s="4" t="s">
        <v>25</v>
      </c>
      <c r="P150" s="3"/>
      <c r="Q150" s="4" t="s">
        <v>42</v>
      </c>
      <c r="R150" s="3"/>
    </row>
    <row r="151" spans="1:18" ht="15">
      <c r="A151" s="4">
        <v>147</v>
      </c>
      <c r="B151" s="4" t="s">
        <v>454</v>
      </c>
      <c r="C151" s="4" t="s">
        <v>455</v>
      </c>
      <c r="D151" s="4" t="s">
        <v>456</v>
      </c>
      <c r="E151" s="3"/>
      <c r="F151" s="5">
        <v>32316</v>
      </c>
      <c r="G151" s="4">
        <v>30</v>
      </c>
      <c r="H151" s="4" t="str">
        <f>TEXT(4819294814589,"0")</f>
        <v>4819294814589</v>
      </c>
      <c r="I151" s="4" t="s">
        <v>287</v>
      </c>
      <c r="J151" s="4">
        <v>8</v>
      </c>
      <c r="K151" s="4" t="s">
        <v>23</v>
      </c>
      <c r="L151" s="4" t="s">
        <v>24</v>
      </c>
      <c r="M151" s="3"/>
      <c r="N151" s="4">
        <v>1228</v>
      </c>
      <c r="O151" s="4" t="s">
        <v>25</v>
      </c>
      <c r="P151" s="3"/>
      <c r="Q151" s="4" t="s">
        <v>26</v>
      </c>
      <c r="R151" s="3"/>
    </row>
    <row r="152" spans="1:18" ht="15">
      <c r="A152" s="4">
        <v>148</v>
      </c>
      <c r="B152" s="4" t="s">
        <v>457</v>
      </c>
      <c r="C152" s="4" t="s">
        <v>458</v>
      </c>
      <c r="D152" s="4" t="s">
        <v>459</v>
      </c>
      <c r="E152" s="3"/>
      <c r="F152" s="5">
        <v>22541</v>
      </c>
      <c r="G152" s="4">
        <v>57</v>
      </c>
      <c r="H152" s="4" t="str">
        <f>TEXT(4819294815332,"0")</f>
        <v>4819294815332</v>
      </c>
      <c r="I152" s="4" t="s">
        <v>129</v>
      </c>
      <c r="J152" s="4">
        <v>9</v>
      </c>
      <c r="K152" s="4" t="s">
        <v>23</v>
      </c>
      <c r="L152" s="4" t="s">
        <v>24</v>
      </c>
      <c r="M152" s="3"/>
      <c r="N152" s="4">
        <v>1229</v>
      </c>
      <c r="O152" s="4" t="s">
        <v>25</v>
      </c>
      <c r="P152" s="3"/>
      <c r="Q152" s="4" t="s">
        <v>26</v>
      </c>
      <c r="R152" s="3"/>
    </row>
    <row r="153" spans="1:18" ht="15">
      <c r="A153" s="4">
        <v>149</v>
      </c>
      <c r="B153" s="4" t="s">
        <v>460</v>
      </c>
      <c r="C153" s="4" t="s">
        <v>461</v>
      </c>
      <c r="D153" s="4" t="s">
        <v>462</v>
      </c>
      <c r="E153" s="3"/>
      <c r="F153" s="5">
        <v>29900</v>
      </c>
      <c r="G153" s="4">
        <v>37</v>
      </c>
      <c r="H153" s="4" t="str">
        <f>TEXT(4819294811278,"0")</f>
        <v>4819294811278</v>
      </c>
      <c r="I153" s="4" t="s">
        <v>83</v>
      </c>
      <c r="J153" s="4">
        <v>7</v>
      </c>
      <c r="K153" s="4" t="s">
        <v>23</v>
      </c>
      <c r="L153" s="4" t="s">
        <v>24</v>
      </c>
      <c r="M153" s="3"/>
      <c r="N153" s="4">
        <v>1219</v>
      </c>
      <c r="O153" s="4" t="s">
        <v>25</v>
      </c>
      <c r="P153" s="3"/>
      <c r="Q153" s="4" t="s">
        <v>26</v>
      </c>
      <c r="R153" s="3"/>
    </row>
    <row r="154" spans="1:18" ht="15">
      <c r="A154" s="4">
        <v>150</v>
      </c>
      <c r="B154" s="4" t="s">
        <v>463</v>
      </c>
      <c r="C154" s="4" t="s">
        <v>464</v>
      </c>
      <c r="D154" s="4" t="s">
        <v>465</v>
      </c>
      <c r="E154" s="3"/>
      <c r="F154" s="5">
        <v>33543</v>
      </c>
      <c r="G154" s="4">
        <v>27</v>
      </c>
      <c r="H154" s="4" t="str">
        <f>TEXT(19914819294000200,"0")</f>
        <v>19914819294000200</v>
      </c>
      <c r="I154" s="4" t="s">
        <v>100</v>
      </c>
      <c r="J154" s="4">
        <v>7</v>
      </c>
      <c r="K154" s="4" t="s">
        <v>23</v>
      </c>
      <c r="L154" s="4" t="s">
        <v>24</v>
      </c>
      <c r="M154" s="3"/>
      <c r="N154" s="4">
        <v>1221</v>
      </c>
      <c r="O154" s="4" t="s">
        <v>25</v>
      </c>
      <c r="P154" s="3"/>
      <c r="Q154" s="4" t="s">
        <v>26</v>
      </c>
      <c r="R154" s="3"/>
    </row>
    <row r="155" spans="1:18" ht="15">
      <c r="A155" s="4">
        <v>151</v>
      </c>
      <c r="B155" s="4" t="s">
        <v>466</v>
      </c>
      <c r="C155" s="4" t="s">
        <v>467</v>
      </c>
      <c r="D155" s="4" t="s">
        <v>468</v>
      </c>
      <c r="E155" s="3"/>
      <c r="F155" s="5">
        <v>36229</v>
      </c>
      <c r="G155" s="4">
        <v>20</v>
      </c>
      <c r="H155" s="4" t="str">
        <f>TEXT(19994839294101500,"0")</f>
        <v>19994839294101500</v>
      </c>
      <c r="I155" s="4" t="s">
        <v>83</v>
      </c>
      <c r="J155" s="4">
        <v>7</v>
      </c>
      <c r="K155" s="4" t="s">
        <v>23</v>
      </c>
      <c r="L155" s="4" t="s">
        <v>24</v>
      </c>
      <c r="M155" s="3"/>
      <c r="N155" s="4">
        <v>1223</v>
      </c>
      <c r="O155" s="4" t="s">
        <v>25</v>
      </c>
      <c r="P155" s="3"/>
      <c r="Q155" s="4" t="s">
        <v>42</v>
      </c>
      <c r="R155" s="3"/>
    </row>
    <row r="156" spans="1:18" ht="15">
      <c r="A156" s="4">
        <v>152</v>
      </c>
      <c r="B156" s="4" t="s">
        <v>469</v>
      </c>
      <c r="C156" s="4" t="s">
        <v>470</v>
      </c>
      <c r="D156" s="4" t="s">
        <v>471</v>
      </c>
      <c r="E156" s="3"/>
      <c r="F156" s="5">
        <v>29849</v>
      </c>
      <c r="G156" s="4">
        <v>37</v>
      </c>
      <c r="H156" s="4" t="str">
        <f>TEXT(4819294807530,"0")</f>
        <v>4819294807530</v>
      </c>
      <c r="I156" s="4" t="s">
        <v>202</v>
      </c>
      <c r="J156" s="4">
        <v>4</v>
      </c>
      <c r="K156" s="4" t="s">
        <v>23</v>
      </c>
      <c r="L156" s="4" t="s">
        <v>24</v>
      </c>
      <c r="M156" s="3"/>
      <c r="N156" s="4">
        <v>1212</v>
      </c>
      <c r="O156" s="4" t="s">
        <v>25</v>
      </c>
      <c r="P156" s="3"/>
      <c r="Q156" s="4" t="s">
        <v>26</v>
      </c>
      <c r="R156" s="3"/>
    </row>
    <row r="157" spans="1:18" ht="15">
      <c r="A157" s="4">
        <v>153</v>
      </c>
      <c r="B157" s="4" t="s">
        <v>472</v>
      </c>
      <c r="C157" s="4" t="s">
        <v>473</v>
      </c>
      <c r="D157" s="4" t="s">
        <v>474</v>
      </c>
      <c r="E157" s="3"/>
      <c r="F157" s="5">
        <v>17459</v>
      </c>
      <c r="G157" s="4">
        <v>71</v>
      </c>
      <c r="H157" s="4" t="str">
        <f>TEXT(4819294815549,"0")</f>
        <v>4819294815549</v>
      </c>
      <c r="I157" s="4" t="s">
        <v>129</v>
      </c>
      <c r="J157" s="4">
        <v>9</v>
      </c>
      <c r="K157" s="4" t="s">
        <v>23</v>
      </c>
      <c r="L157" s="4" t="s">
        <v>24</v>
      </c>
      <c r="M157" s="3"/>
      <c r="N157" s="4">
        <v>1230</v>
      </c>
      <c r="O157" s="4" t="s">
        <v>25</v>
      </c>
      <c r="P157" s="3"/>
      <c r="Q157" s="4" t="s">
        <v>26</v>
      </c>
      <c r="R157" s="3"/>
    </row>
    <row r="158" spans="1:18" ht="15">
      <c r="A158" s="4">
        <v>154</v>
      </c>
      <c r="B158" s="4" t="s">
        <v>475</v>
      </c>
      <c r="C158" s="4" t="s">
        <v>476</v>
      </c>
      <c r="D158" s="4" t="s">
        <v>477</v>
      </c>
      <c r="E158" s="3"/>
      <c r="F158" s="5">
        <v>26488</v>
      </c>
      <c r="G158" s="4">
        <v>46</v>
      </c>
      <c r="H158" s="4" t="str">
        <f>TEXT(4819294811878,"0")</f>
        <v>4819294811878</v>
      </c>
      <c r="I158" s="4" t="s">
        <v>300</v>
      </c>
      <c r="J158" s="4">
        <v>7</v>
      </c>
      <c r="K158" s="4" t="s">
        <v>23</v>
      </c>
      <c r="L158" s="4" t="s">
        <v>24</v>
      </c>
      <c r="M158" s="3"/>
      <c r="N158" s="4">
        <v>1224</v>
      </c>
      <c r="O158" s="4" t="s">
        <v>25</v>
      </c>
      <c r="P158" s="3"/>
      <c r="Q158" s="4" t="s">
        <v>42</v>
      </c>
      <c r="R158" s="3"/>
    </row>
    <row r="159" spans="1:18" ht="15">
      <c r="A159" s="4">
        <v>155</v>
      </c>
      <c r="B159" s="4" t="s">
        <v>478</v>
      </c>
      <c r="C159" s="4" t="s">
        <v>479</v>
      </c>
      <c r="D159" s="4" t="s">
        <v>480</v>
      </c>
      <c r="E159" s="3"/>
      <c r="F159" s="5">
        <v>40094</v>
      </c>
      <c r="G159" s="4">
        <v>9</v>
      </c>
      <c r="H159" s="4" t="str">
        <f>TEXT(20094839294101500,"0")</f>
        <v>20094839294101500</v>
      </c>
      <c r="I159" s="4" t="s">
        <v>171</v>
      </c>
      <c r="J159" s="4">
        <v>3</v>
      </c>
      <c r="K159" s="4" t="s">
        <v>23</v>
      </c>
      <c r="L159" s="4" t="s">
        <v>24</v>
      </c>
      <c r="M159" s="3"/>
      <c r="N159" s="4">
        <v>969</v>
      </c>
      <c r="O159" s="4" t="s">
        <v>25</v>
      </c>
      <c r="P159" s="3"/>
      <c r="Q159" s="4" t="s">
        <v>26</v>
      </c>
      <c r="R159" s="3"/>
    </row>
    <row r="160" spans="1:18" ht="15">
      <c r="A160" s="4">
        <v>156</v>
      </c>
      <c r="B160" s="4" t="s">
        <v>481</v>
      </c>
      <c r="C160" s="4" t="s">
        <v>482</v>
      </c>
      <c r="D160" s="4" t="s">
        <v>252</v>
      </c>
      <c r="E160" s="3"/>
      <c r="F160" s="5">
        <v>26733</v>
      </c>
      <c r="G160" s="4">
        <v>46</v>
      </c>
      <c r="H160" s="4" t="str">
        <f>TEXT(4819294809202,"0")</f>
        <v>4819294809202</v>
      </c>
      <c r="I160" s="4" t="s">
        <v>110</v>
      </c>
      <c r="J160" s="4">
        <v>5</v>
      </c>
      <c r="K160" s="4" t="s">
        <v>23</v>
      </c>
      <c r="L160" s="4" t="s">
        <v>24</v>
      </c>
      <c r="M160" s="3"/>
      <c r="N160" s="4">
        <v>1227</v>
      </c>
      <c r="O160" s="4" t="s">
        <v>25</v>
      </c>
      <c r="P160" s="3"/>
      <c r="Q160" s="4" t="s">
        <v>26</v>
      </c>
      <c r="R160" s="3"/>
    </row>
    <row r="161" spans="1:18" ht="15">
      <c r="A161" s="4">
        <v>157</v>
      </c>
      <c r="B161" s="4" t="s">
        <v>483</v>
      </c>
      <c r="C161" s="4" t="s">
        <v>484</v>
      </c>
      <c r="D161" s="4" t="s">
        <v>485</v>
      </c>
      <c r="E161" s="3"/>
      <c r="F161" s="5">
        <v>22890</v>
      </c>
      <c r="G161" s="4">
        <v>56</v>
      </c>
      <c r="H161" s="4" t="str">
        <f>TEXT(4819294811683,"0")</f>
        <v>4819294811683</v>
      </c>
      <c r="I161" s="4" t="s">
        <v>83</v>
      </c>
      <c r="J161" s="4">
        <v>7</v>
      </c>
      <c r="K161" s="4" t="s">
        <v>23</v>
      </c>
      <c r="L161" s="4" t="s">
        <v>24</v>
      </c>
      <c r="M161" s="3"/>
      <c r="N161" s="4">
        <v>1217</v>
      </c>
      <c r="O161" s="4" t="s">
        <v>38</v>
      </c>
      <c r="P161" s="3"/>
      <c r="Q161" s="4" t="s">
        <v>26</v>
      </c>
      <c r="R161" s="3"/>
    </row>
    <row r="162" spans="1:18" ht="15">
      <c r="A162" s="4">
        <v>158</v>
      </c>
      <c r="B162" s="4" t="s">
        <v>483</v>
      </c>
      <c r="C162" s="4" t="s">
        <v>484</v>
      </c>
      <c r="D162" s="4" t="s">
        <v>485</v>
      </c>
      <c r="E162" s="3"/>
      <c r="F162" s="5">
        <v>22890</v>
      </c>
      <c r="G162" s="4">
        <v>56</v>
      </c>
      <c r="H162" s="4" t="str">
        <f>TEXT(4819294811683,"0")</f>
        <v>4819294811683</v>
      </c>
      <c r="I162" s="4" t="s">
        <v>83</v>
      </c>
      <c r="J162" s="4">
        <v>7</v>
      </c>
      <c r="K162" s="4" t="s">
        <v>23</v>
      </c>
      <c r="L162" s="4" t="s">
        <v>24</v>
      </c>
      <c r="M162" s="3"/>
      <c r="N162" s="4">
        <v>1217</v>
      </c>
      <c r="O162" s="4" t="s">
        <v>25</v>
      </c>
      <c r="P162" s="3"/>
      <c r="Q162" s="4" t="s">
        <v>26</v>
      </c>
      <c r="R162" s="3"/>
    </row>
    <row r="163" spans="1:18" ht="15">
      <c r="A163" s="4">
        <v>159</v>
      </c>
      <c r="B163" s="4" t="s">
        <v>486</v>
      </c>
      <c r="C163" s="4" t="s">
        <v>487</v>
      </c>
      <c r="D163" s="4" t="s">
        <v>488</v>
      </c>
      <c r="E163" s="3"/>
      <c r="F163" s="5">
        <v>26286</v>
      </c>
      <c r="G163" s="4">
        <v>47</v>
      </c>
      <c r="H163" s="4" t="str">
        <f>TEXT(4819294812837,"0")</f>
        <v>4819294812837</v>
      </c>
      <c r="I163" s="4" t="s">
        <v>100</v>
      </c>
      <c r="J163" s="4">
        <v>7</v>
      </c>
      <c r="K163" s="4" t="s">
        <v>23</v>
      </c>
      <c r="L163" s="4" t="s">
        <v>24</v>
      </c>
      <c r="M163" s="3"/>
      <c r="N163" s="4">
        <v>773</v>
      </c>
      <c r="O163" s="4" t="s">
        <v>25</v>
      </c>
      <c r="P163" s="3"/>
      <c r="Q163" s="4" t="s">
        <v>42</v>
      </c>
      <c r="R163" s="3"/>
    </row>
    <row r="164" spans="1:18" ht="15">
      <c r="A164" s="4">
        <v>160</v>
      </c>
      <c r="B164" s="4" t="s">
        <v>489</v>
      </c>
      <c r="C164" s="4" t="s">
        <v>490</v>
      </c>
      <c r="D164" s="4" t="s">
        <v>491</v>
      </c>
      <c r="E164" s="3"/>
      <c r="F164" s="5">
        <v>37716</v>
      </c>
      <c r="G164" s="4">
        <v>16</v>
      </c>
      <c r="H164" s="4" t="str">
        <f>TEXT(20034839294006800,"0")</f>
        <v>20034839294006800</v>
      </c>
      <c r="I164" s="4" t="s">
        <v>90</v>
      </c>
      <c r="J164" s="4">
        <v>4</v>
      </c>
      <c r="K164" s="4" t="s">
        <v>23</v>
      </c>
      <c r="L164" s="4" t="s">
        <v>24</v>
      </c>
      <c r="M164" s="3"/>
      <c r="N164" s="4">
        <v>751</v>
      </c>
      <c r="O164" s="4" t="s">
        <v>25</v>
      </c>
      <c r="P164" s="3"/>
      <c r="Q164" s="4" t="s">
        <v>42</v>
      </c>
      <c r="R164" s="3"/>
    </row>
    <row r="165" spans="1:18" ht="15">
      <c r="A165" s="4">
        <v>161</v>
      </c>
      <c r="B165" s="4" t="s">
        <v>492</v>
      </c>
      <c r="C165" s="4" t="s">
        <v>493</v>
      </c>
      <c r="D165" s="4" t="s">
        <v>494</v>
      </c>
      <c r="E165" s="3"/>
      <c r="F165" s="5">
        <v>25720</v>
      </c>
      <c r="G165" s="4">
        <v>48</v>
      </c>
      <c r="H165" s="4" t="str">
        <f>TEXT(4819294808170,"0")</f>
        <v>4819294808170</v>
      </c>
      <c r="I165" s="4" t="s">
        <v>202</v>
      </c>
      <c r="J165" s="4">
        <v>4</v>
      </c>
      <c r="K165" s="4" t="s">
        <v>23</v>
      </c>
      <c r="L165" s="4" t="s">
        <v>24</v>
      </c>
      <c r="M165" s="3"/>
      <c r="N165" s="4">
        <v>481</v>
      </c>
      <c r="O165" s="4" t="s">
        <v>25</v>
      </c>
      <c r="P165" s="3"/>
      <c r="Q165" s="4" t="s">
        <v>42</v>
      </c>
      <c r="R165" s="3"/>
    </row>
    <row r="166" spans="1:18" ht="15">
      <c r="A166" s="4">
        <v>162</v>
      </c>
      <c r="B166" s="4" t="s">
        <v>495</v>
      </c>
      <c r="C166" s="4" t="s">
        <v>63</v>
      </c>
      <c r="D166" s="4" t="s">
        <v>496</v>
      </c>
      <c r="E166" s="3"/>
      <c r="F166" s="5">
        <v>27677</v>
      </c>
      <c r="G166" s="4">
        <v>43</v>
      </c>
      <c r="H166" s="4" t="str">
        <f>TEXT(4819294803349,"0")</f>
        <v>4819294803349</v>
      </c>
      <c r="I166" s="4" t="s">
        <v>46</v>
      </c>
      <c r="J166" s="4">
        <v>2</v>
      </c>
      <c r="K166" s="4" t="s">
        <v>23</v>
      </c>
      <c r="L166" s="4" t="s">
        <v>24</v>
      </c>
      <c r="M166" s="3"/>
      <c r="N166" s="4">
        <v>237</v>
      </c>
      <c r="O166" s="4" t="s">
        <v>25</v>
      </c>
      <c r="P166" s="3"/>
      <c r="Q166" s="4" t="s">
        <v>42</v>
      </c>
      <c r="R166" s="3"/>
    </row>
    <row r="167" spans="1:18" ht="15">
      <c r="A167" s="4">
        <v>163</v>
      </c>
      <c r="B167" s="4" t="s">
        <v>497</v>
      </c>
      <c r="C167" s="4" t="s">
        <v>498</v>
      </c>
      <c r="D167" s="4" t="s">
        <v>499</v>
      </c>
      <c r="E167" s="3"/>
      <c r="F167" s="5">
        <v>31701</v>
      </c>
      <c r="G167" s="4">
        <v>32</v>
      </c>
      <c r="H167" s="4" t="str">
        <f>TEXT(4819294815894,"0")</f>
        <v>4819294815894</v>
      </c>
      <c r="I167" s="4" t="s">
        <v>236</v>
      </c>
      <c r="J167" s="4">
        <v>9</v>
      </c>
      <c r="K167" s="4" t="s">
        <v>23</v>
      </c>
      <c r="L167" s="4" t="s">
        <v>24</v>
      </c>
      <c r="M167" s="3"/>
      <c r="N167" s="4">
        <v>317</v>
      </c>
      <c r="O167" s="4" t="s">
        <v>25</v>
      </c>
      <c r="P167" s="3"/>
      <c r="Q167" s="4" t="s">
        <v>26</v>
      </c>
      <c r="R167" s="3"/>
    </row>
    <row r="168" spans="1:18" ht="15">
      <c r="A168" s="4">
        <v>164</v>
      </c>
      <c r="B168" s="4" t="s">
        <v>329</v>
      </c>
      <c r="C168" s="4" t="s">
        <v>330</v>
      </c>
      <c r="D168" s="4" t="s">
        <v>331</v>
      </c>
      <c r="E168" s="3"/>
      <c r="F168" s="5">
        <v>18555</v>
      </c>
      <c r="G168" s="4">
        <v>68</v>
      </c>
      <c r="H168" s="4" t="str">
        <f>TEXT(4819294811150,"0")</f>
        <v>4819294811150</v>
      </c>
      <c r="I168" s="4" t="s">
        <v>300</v>
      </c>
      <c r="J168" s="4">
        <v>7</v>
      </c>
      <c r="K168" s="4" t="s">
        <v>23</v>
      </c>
      <c r="L168" s="4" t="s">
        <v>24</v>
      </c>
      <c r="M168" s="3"/>
      <c r="N168" s="4">
        <v>772</v>
      </c>
      <c r="O168" s="4" t="s">
        <v>25</v>
      </c>
      <c r="P168" s="3"/>
      <c r="Q168" s="4" t="s">
        <v>42</v>
      </c>
      <c r="R168" s="3"/>
    </row>
    <row r="169" spans="1:18" ht="15">
      <c r="A169" s="4">
        <v>165</v>
      </c>
      <c r="B169" s="4" t="s">
        <v>500</v>
      </c>
      <c r="C169" s="4" t="s">
        <v>501</v>
      </c>
      <c r="D169" s="4" t="s">
        <v>502</v>
      </c>
      <c r="E169" s="3"/>
      <c r="F169" s="5">
        <v>17412</v>
      </c>
      <c r="G169" s="4">
        <v>71</v>
      </c>
      <c r="H169" s="4" t="str">
        <f>TEXT(4819294810031,"0")</f>
        <v>4819294810031</v>
      </c>
      <c r="I169" s="4" t="s">
        <v>255</v>
      </c>
      <c r="J169" s="4">
        <v>6</v>
      </c>
      <c r="K169" s="4" t="s">
        <v>23</v>
      </c>
      <c r="L169" s="4" t="s">
        <v>24</v>
      </c>
      <c r="M169" s="3"/>
      <c r="N169" s="4">
        <v>763</v>
      </c>
      <c r="O169" s="4" t="s">
        <v>25</v>
      </c>
      <c r="P169" s="3"/>
      <c r="Q169" s="4" t="s">
        <v>26</v>
      </c>
      <c r="R169" s="3"/>
    </row>
    <row r="170" spans="1:18" ht="15">
      <c r="A170" s="4">
        <v>166</v>
      </c>
      <c r="B170" s="4" t="s">
        <v>503</v>
      </c>
      <c r="C170" s="4" t="s">
        <v>469</v>
      </c>
      <c r="D170" s="4" t="s">
        <v>504</v>
      </c>
      <c r="E170" s="3"/>
      <c r="F170" s="5">
        <v>40513</v>
      </c>
      <c r="G170" s="4">
        <v>8</v>
      </c>
      <c r="H170" s="4" t="str">
        <f>TEXT(20104839294100200,"0")</f>
        <v>20104839294100200</v>
      </c>
      <c r="I170" s="4" t="s">
        <v>100</v>
      </c>
      <c r="J170" s="4">
        <v>7</v>
      </c>
      <c r="K170" s="4" t="s">
        <v>23</v>
      </c>
      <c r="L170" s="4" t="s">
        <v>24</v>
      </c>
      <c r="M170" s="3"/>
      <c r="N170" s="4">
        <v>116</v>
      </c>
      <c r="O170" s="4" t="s">
        <v>25</v>
      </c>
      <c r="P170" s="3"/>
      <c r="Q170" s="4" t="s">
        <v>42</v>
      </c>
      <c r="R170" s="3"/>
    </row>
    <row r="171" spans="1:18" ht="15">
      <c r="A171" s="4">
        <v>167</v>
      </c>
      <c r="B171" s="4" t="s">
        <v>133</v>
      </c>
      <c r="C171" s="4" t="s">
        <v>134</v>
      </c>
      <c r="D171" s="4" t="s">
        <v>135</v>
      </c>
      <c r="E171" s="3"/>
      <c r="F171" s="5">
        <v>36912</v>
      </c>
      <c r="G171" s="4">
        <v>18</v>
      </c>
      <c r="H171" s="4" t="str">
        <f>TEXT(20014839294006600,"0")</f>
        <v>20014839294006600</v>
      </c>
      <c r="I171" s="4" t="s">
        <v>129</v>
      </c>
      <c r="J171" s="4">
        <v>9</v>
      </c>
      <c r="K171" s="4" t="s">
        <v>23</v>
      </c>
      <c r="L171" s="4" t="s">
        <v>24</v>
      </c>
      <c r="M171" s="3"/>
      <c r="N171" s="4">
        <v>315</v>
      </c>
      <c r="O171" s="4" t="s">
        <v>25</v>
      </c>
      <c r="P171" s="3"/>
      <c r="Q171" s="4" t="s">
        <v>26</v>
      </c>
      <c r="R171" s="3"/>
    </row>
    <row r="172" spans="1:18" ht="15">
      <c r="A172" s="4">
        <v>168</v>
      </c>
      <c r="B172" s="4" t="s">
        <v>505</v>
      </c>
      <c r="C172" s="4" t="s">
        <v>506</v>
      </c>
      <c r="D172" s="4" t="s">
        <v>507</v>
      </c>
      <c r="E172" s="3"/>
      <c r="F172" s="5">
        <v>34429</v>
      </c>
      <c r="G172" s="4">
        <v>25</v>
      </c>
      <c r="H172" s="4" t="str">
        <f>TEXT(19944819294000100,"0")</f>
        <v>19944819294000100</v>
      </c>
      <c r="I172" s="4" t="s">
        <v>129</v>
      </c>
      <c r="J172" s="4">
        <v>9</v>
      </c>
      <c r="K172" s="4" t="s">
        <v>23</v>
      </c>
      <c r="L172" s="4" t="s">
        <v>24</v>
      </c>
      <c r="M172" s="3"/>
      <c r="N172" s="4">
        <v>988</v>
      </c>
      <c r="O172" s="4" t="s">
        <v>25</v>
      </c>
      <c r="P172" s="3"/>
      <c r="Q172" s="4" t="s">
        <v>26</v>
      </c>
      <c r="R172" s="3"/>
    </row>
    <row r="173" spans="1:18" ht="15">
      <c r="A173" s="4">
        <v>169</v>
      </c>
      <c r="B173" s="4" t="s">
        <v>508</v>
      </c>
      <c r="C173" s="4" t="s">
        <v>509</v>
      </c>
      <c r="D173" s="4" t="s">
        <v>510</v>
      </c>
      <c r="E173" s="3"/>
      <c r="F173" s="5">
        <v>28896</v>
      </c>
      <c r="G173" s="4">
        <v>40</v>
      </c>
      <c r="H173" s="4" t="str">
        <f>TEXT(4819294812398,"0")</f>
        <v>4819294812398</v>
      </c>
      <c r="I173" s="4" t="s">
        <v>100</v>
      </c>
      <c r="J173" s="4">
        <v>7</v>
      </c>
      <c r="K173" s="4" t="s">
        <v>23</v>
      </c>
      <c r="L173" s="4" t="s">
        <v>24</v>
      </c>
      <c r="M173" s="3"/>
      <c r="N173" s="4">
        <v>75</v>
      </c>
      <c r="O173" s="4" t="s">
        <v>25</v>
      </c>
      <c r="P173" s="3"/>
      <c r="Q173" s="4" t="s">
        <v>42</v>
      </c>
      <c r="R173" s="3"/>
    </row>
    <row r="174" spans="1:18" ht="15">
      <c r="A174" s="4">
        <v>170</v>
      </c>
      <c r="B174" s="4" t="s">
        <v>511</v>
      </c>
      <c r="C174" s="4" t="s">
        <v>512</v>
      </c>
      <c r="D174" s="4" t="s">
        <v>513</v>
      </c>
      <c r="E174" s="3"/>
      <c r="F174" s="5">
        <v>17564</v>
      </c>
      <c r="G174" s="4">
        <v>71</v>
      </c>
      <c r="H174" s="4" t="str">
        <f>TEXT(4819294815018,"0")</f>
        <v>4819294815018</v>
      </c>
      <c r="I174" s="4" t="s">
        <v>514</v>
      </c>
      <c r="J174" s="4">
        <v>9</v>
      </c>
      <c r="K174" s="4" t="s">
        <v>23</v>
      </c>
      <c r="L174" s="4" t="s">
        <v>24</v>
      </c>
      <c r="M174" s="3"/>
      <c r="N174" s="4">
        <v>2252</v>
      </c>
      <c r="O174" s="4" t="s">
        <v>25</v>
      </c>
      <c r="P174" s="3"/>
      <c r="Q174" s="4" t="s">
        <v>42</v>
      </c>
      <c r="R174" s="3"/>
    </row>
    <row r="175" spans="1:18" ht="15">
      <c r="A175" s="4">
        <v>171</v>
      </c>
      <c r="B175" s="4" t="s">
        <v>231</v>
      </c>
      <c r="C175" s="4" t="s">
        <v>232</v>
      </c>
      <c r="D175" s="4" t="s">
        <v>233</v>
      </c>
      <c r="E175" s="3"/>
      <c r="F175" s="5">
        <v>26613</v>
      </c>
      <c r="G175" s="4">
        <v>46</v>
      </c>
      <c r="H175" s="4" t="str">
        <f>TEXT(4819294815334,"0")</f>
        <v>4819294815334</v>
      </c>
      <c r="I175" s="4" t="s">
        <v>129</v>
      </c>
      <c r="J175" s="4">
        <v>9</v>
      </c>
      <c r="K175" s="4" t="s">
        <v>23</v>
      </c>
      <c r="L175" s="4" t="s">
        <v>24</v>
      </c>
      <c r="M175" s="3"/>
      <c r="N175" s="4">
        <v>484</v>
      </c>
      <c r="O175" s="4" t="s">
        <v>25</v>
      </c>
      <c r="P175" s="3"/>
      <c r="Q175" s="4" t="s">
        <v>26</v>
      </c>
      <c r="R175" s="3"/>
    </row>
    <row r="176" spans="1:18" ht="15">
      <c r="A176" s="4">
        <v>172</v>
      </c>
      <c r="B176" s="4" t="s">
        <v>515</v>
      </c>
      <c r="C176" s="4" t="s">
        <v>516</v>
      </c>
      <c r="D176" s="4" t="s">
        <v>517</v>
      </c>
      <c r="E176" s="3"/>
      <c r="F176" s="5">
        <v>32175</v>
      </c>
      <c r="G176" s="4">
        <v>31</v>
      </c>
      <c r="H176" s="4" t="str">
        <f>TEXT(4819294815202,"0")</f>
        <v>4819294815202</v>
      </c>
      <c r="I176" s="4" t="s">
        <v>514</v>
      </c>
      <c r="J176" s="4">
        <v>9</v>
      </c>
      <c r="K176" s="4" t="s">
        <v>23</v>
      </c>
      <c r="L176" s="4" t="s">
        <v>24</v>
      </c>
      <c r="M176" s="3"/>
      <c r="N176" s="4">
        <v>989</v>
      </c>
      <c r="O176" s="4" t="s">
        <v>25</v>
      </c>
      <c r="P176" s="3"/>
      <c r="Q176" s="4" t="s">
        <v>42</v>
      </c>
      <c r="R176" s="3"/>
    </row>
    <row r="177" spans="1:18" ht="15">
      <c r="A177" s="4">
        <v>173</v>
      </c>
      <c r="B177" s="4" t="s">
        <v>518</v>
      </c>
      <c r="C177" s="4" t="s">
        <v>121</v>
      </c>
      <c r="D177" s="4" t="s">
        <v>519</v>
      </c>
      <c r="E177" s="3"/>
      <c r="F177" s="5">
        <v>29281</v>
      </c>
      <c r="G177" s="4">
        <v>39</v>
      </c>
      <c r="H177" s="4" t="str">
        <f>TEXT(4819294813988,"0")</f>
        <v>4819294813988</v>
      </c>
      <c r="I177" s="4" t="s">
        <v>287</v>
      </c>
      <c r="J177" s="4">
        <v>8</v>
      </c>
      <c r="K177" s="4" t="s">
        <v>23</v>
      </c>
      <c r="L177" s="4" t="s">
        <v>24</v>
      </c>
      <c r="M177" s="3"/>
      <c r="N177" s="4">
        <v>987</v>
      </c>
      <c r="O177" s="4" t="s">
        <v>25</v>
      </c>
      <c r="P177" s="3"/>
      <c r="Q177" s="4" t="s">
        <v>26</v>
      </c>
      <c r="R177" s="3"/>
    </row>
    <row r="178" spans="1:18" ht="15">
      <c r="A178" s="4">
        <v>174</v>
      </c>
      <c r="B178" s="4" t="s">
        <v>520</v>
      </c>
      <c r="C178" s="4" t="s">
        <v>521</v>
      </c>
      <c r="D178" s="4" t="s">
        <v>522</v>
      </c>
      <c r="E178" s="3"/>
      <c r="F178" s="5">
        <v>12148</v>
      </c>
      <c r="G178" s="4">
        <v>86</v>
      </c>
      <c r="H178" s="4" t="str">
        <f>TEXT(4819294806470,"0")</f>
        <v>4819294806470</v>
      </c>
      <c r="I178" s="4" t="s">
        <v>90</v>
      </c>
      <c r="J178" s="4">
        <v>4</v>
      </c>
      <c r="K178" s="4" t="s">
        <v>23</v>
      </c>
      <c r="L178" s="4" t="s">
        <v>24</v>
      </c>
      <c r="M178" s="3"/>
      <c r="N178" s="4">
        <v>485</v>
      </c>
      <c r="O178" s="4" t="s">
        <v>25</v>
      </c>
      <c r="P178" s="3"/>
      <c r="Q178" s="4" t="s">
        <v>42</v>
      </c>
      <c r="R178" s="3"/>
    </row>
    <row r="179" spans="1:18" ht="15">
      <c r="A179" s="4">
        <v>175</v>
      </c>
      <c r="B179" s="4" t="s">
        <v>523</v>
      </c>
      <c r="C179" s="4" t="s">
        <v>524</v>
      </c>
      <c r="D179" s="4" t="s">
        <v>525</v>
      </c>
      <c r="E179" s="3"/>
      <c r="F179" s="5">
        <v>31970</v>
      </c>
      <c r="G179" s="4">
        <v>31</v>
      </c>
      <c r="H179" s="4" t="str">
        <f>TEXT(4819294800745,"0")</f>
        <v>4819294800745</v>
      </c>
      <c r="I179" s="4" t="s">
        <v>30</v>
      </c>
      <c r="J179" s="4">
        <v>1</v>
      </c>
      <c r="K179" s="4" t="s">
        <v>23</v>
      </c>
      <c r="L179" s="4" t="s">
        <v>24</v>
      </c>
      <c r="M179" s="3"/>
      <c r="N179" s="4">
        <v>186</v>
      </c>
      <c r="O179" s="4" t="s">
        <v>25</v>
      </c>
      <c r="P179" s="3"/>
      <c r="Q179" s="4" t="s">
        <v>42</v>
      </c>
      <c r="R179" s="3"/>
    </row>
    <row r="180" spans="1:18" ht="15">
      <c r="A180" s="4">
        <v>176</v>
      </c>
      <c r="B180" s="4" t="s">
        <v>159</v>
      </c>
      <c r="C180" s="4" t="s">
        <v>160</v>
      </c>
      <c r="D180" s="4" t="s">
        <v>161</v>
      </c>
      <c r="E180" s="3"/>
      <c r="F180" s="5">
        <v>31556</v>
      </c>
      <c r="G180" s="4">
        <v>33</v>
      </c>
      <c r="H180" s="4" t="str">
        <f>TEXT(4819294812798,"0")</f>
        <v>4819294812798</v>
      </c>
      <c r="I180" s="4" t="s">
        <v>100</v>
      </c>
      <c r="J180" s="4">
        <v>7</v>
      </c>
      <c r="K180" s="4" t="s">
        <v>23</v>
      </c>
      <c r="L180" s="4" t="s">
        <v>24</v>
      </c>
      <c r="M180" s="3"/>
      <c r="N180" s="4">
        <v>70</v>
      </c>
      <c r="O180" s="4" t="s">
        <v>25</v>
      </c>
      <c r="P180" s="3"/>
      <c r="Q180" s="4" t="s">
        <v>42</v>
      </c>
      <c r="R180" s="3"/>
    </row>
    <row r="181" spans="1:18" ht="15">
      <c r="A181" s="4">
        <v>177</v>
      </c>
      <c r="B181" s="4" t="s">
        <v>526</v>
      </c>
      <c r="C181" s="4" t="s">
        <v>527</v>
      </c>
      <c r="D181" s="4" t="s">
        <v>528</v>
      </c>
      <c r="E181" s="3"/>
      <c r="F181" s="5">
        <v>26738</v>
      </c>
      <c r="G181" s="4">
        <v>46</v>
      </c>
      <c r="H181" s="4" t="str">
        <f>TEXT(19734819294807400,"0")</f>
        <v>19734819294807400</v>
      </c>
      <c r="I181" s="4" t="s">
        <v>202</v>
      </c>
      <c r="J181" s="4">
        <v>4</v>
      </c>
      <c r="K181" s="4" t="s">
        <v>23</v>
      </c>
      <c r="L181" s="4" t="s">
        <v>24</v>
      </c>
      <c r="M181" s="3"/>
      <c r="N181" s="4">
        <v>76</v>
      </c>
      <c r="O181" s="4" t="s">
        <v>38</v>
      </c>
      <c r="P181" s="3"/>
      <c r="Q181" s="4" t="s">
        <v>42</v>
      </c>
      <c r="R181" s="4">
        <v>1798083746</v>
      </c>
    </row>
    <row r="182" spans="1:18" ht="15">
      <c r="A182" s="4">
        <v>178</v>
      </c>
      <c r="B182" s="4" t="s">
        <v>529</v>
      </c>
      <c r="C182" s="4" t="s">
        <v>530</v>
      </c>
      <c r="D182" s="4" t="s">
        <v>531</v>
      </c>
      <c r="E182" s="3"/>
      <c r="F182" s="5">
        <v>25116</v>
      </c>
      <c r="G182" s="4">
        <v>50</v>
      </c>
      <c r="H182" s="4" t="str">
        <f>TEXT(4819294811914,"0")</f>
        <v>4819294811914</v>
      </c>
      <c r="I182" s="4" t="s">
        <v>300</v>
      </c>
      <c r="J182" s="4">
        <v>7</v>
      </c>
      <c r="K182" s="4" t="s">
        <v>23</v>
      </c>
      <c r="L182" s="4" t="s">
        <v>24</v>
      </c>
      <c r="M182" s="3"/>
      <c r="N182" s="4">
        <v>1225</v>
      </c>
      <c r="O182" s="4" t="s">
        <v>25</v>
      </c>
      <c r="P182" s="3"/>
      <c r="Q182" s="4" t="s">
        <v>42</v>
      </c>
      <c r="R182" s="4">
        <v>1719982951</v>
      </c>
    </row>
    <row r="183" spans="1:18" ht="15">
      <c r="A183" s="4">
        <v>179</v>
      </c>
      <c r="B183" s="4" t="s">
        <v>532</v>
      </c>
      <c r="C183" s="4" t="s">
        <v>533</v>
      </c>
      <c r="D183" s="4" t="s">
        <v>534</v>
      </c>
      <c r="E183" s="3"/>
      <c r="F183" s="5">
        <v>30407</v>
      </c>
      <c r="G183" s="4">
        <v>36</v>
      </c>
      <c r="H183" s="4" t="str">
        <f>TEXT(19834819294801300,"0")</f>
        <v>19834819294801300</v>
      </c>
      <c r="I183" s="4" t="s">
        <v>30</v>
      </c>
      <c r="J183" s="4">
        <v>1</v>
      </c>
      <c r="K183" s="4" t="s">
        <v>23</v>
      </c>
      <c r="L183" s="4" t="s">
        <v>24</v>
      </c>
      <c r="M183" s="3"/>
      <c r="N183" s="4">
        <v>960</v>
      </c>
      <c r="O183" s="4" t="s">
        <v>25</v>
      </c>
      <c r="P183" s="3"/>
      <c r="Q183" s="4" t="s">
        <v>42</v>
      </c>
      <c r="R183" s="4">
        <v>1790964878</v>
      </c>
    </row>
    <row r="184" spans="1:18" ht="15">
      <c r="A184" s="4">
        <v>180</v>
      </c>
      <c r="B184" s="4" t="s">
        <v>535</v>
      </c>
      <c r="C184" s="4" t="s">
        <v>536</v>
      </c>
      <c r="D184" s="4" t="s">
        <v>205</v>
      </c>
      <c r="E184" s="3"/>
      <c r="F184" s="5">
        <v>37826</v>
      </c>
      <c r="G184" s="4">
        <v>15</v>
      </c>
      <c r="H184" s="4" t="str">
        <f>TEXT(20034839294007500,"0")</f>
        <v>20034839294007500</v>
      </c>
      <c r="I184" s="4" t="s">
        <v>287</v>
      </c>
      <c r="J184" s="4">
        <v>8</v>
      </c>
      <c r="K184" s="4" t="s">
        <v>23</v>
      </c>
      <c r="L184" s="4" t="s">
        <v>24</v>
      </c>
      <c r="M184" s="3"/>
      <c r="N184" s="4">
        <v>314</v>
      </c>
      <c r="O184" s="4" t="s">
        <v>25</v>
      </c>
      <c r="P184" s="3"/>
      <c r="Q184" s="4" t="s">
        <v>42</v>
      </c>
      <c r="R184" s="4">
        <v>1798083746</v>
      </c>
    </row>
    <row r="185" spans="1:18" ht="15">
      <c r="A185" s="4">
        <v>181</v>
      </c>
      <c r="B185" s="4" t="s">
        <v>537</v>
      </c>
      <c r="C185" s="4" t="s">
        <v>538</v>
      </c>
      <c r="D185" s="4" t="s">
        <v>539</v>
      </c>
      <c r="E185" s="3"/>
      <c r="F185" s="5">
        <v>37242</v>
      </c>
      <c r="G185" s="4">
        <v>17</v>
      </c>
      <c r="H185" s="4" t="str">
        <f>TEXT(20014839294015400,"0")</f>
        <v>20014839294015400</v>
      </c>
      <c r="I185" s="4" t="s">
        <v>255</v>
      </c>
      <c r="J185" s="4">
        <v>6</v>
      </c>
      <c r="K185" s="4" t="s">
        <v>23</v>
      </c>
      <c r="L185" s="4" t="s">
        <v>24</v>
      </c>
      <c r="M185" s="3"/>
      <c r="N185" s="4">
        <v>118</v>
      </c>
      <c r="O185" s="4" t="s">
        <v>25</v>
      </c>
      <c r="P185" s="3"/>
      <c r="Q185" s="4" t="s">
        <v>42</v>
      </c>
      <c r="R185" s="4">
        <v>1798083746</v>
      </c>
    </row>
    <row r="186" spans="1:18" ht="15">
      <c r="A186" s="4">
        <v>182</v>
      </c>
      <c r="B186" s="4" t="s">
        <v>540</v>
      </c>
      <c r="C186" s="4" t="s">
        <v>541</v>
      </c>
      <c r="D186" s="4" t="s">
        <v>542</v>
      </c>
      <c r="E186" s="3"/>
      <c r="F186" s="5">
        <v>36923</v>
      </c>
      <c r="G186" s="4">
        <v>18</v>
      </c>
      <c r="H186" s="4" t="str">
        <f>TEXT(20014839294014300,"0")</f>
        <v>20014839294014300</v>
      </c>
      <c r="I186" s="4" t="s">
        <v>236</v>
      </c>
      <c r="J186" s="4">
        <v>9</v>
      </c>
      <c r="K186" s="4" t="s">
        <v>23</v>
      </c>
      <c r="L186" s="4" t="s">
        <v>24</v>
      </c>
      <c r="M186" s="3"/>
      <c r="N186" s="4">
        <v>991</v>
      </c>
      <c r="O186" s="4" t="s">
        <v>25</v>
      </c>
      <c r="P186" s="3"/>
      <c r="Q186" s="4" t="s">
        <v>26</v>
      </c>
      <c r="R186" s="4">
        <v>1733778215</v>
      </c>
    </row>
    <row r="187" spans="1:18" ht="15">
      <c r="A187" s="4">
        <v>183</v>
      </c>
      <c r="B187" s="4" t="s">
        <v>543</v>
      </c>
      <c r="C187" s="4" t="s">
        <v>544</v>
      </c>
      <c r="D187" s="4" t="s">
        <v>545</v>
      </c>
      <c r="E187" s="3"/>
      <c r="F187" s="5">
        <v>35134</v>
      </c>
      <c r="G187" s="4">
        <v>23</v>
      </c>
      <c r="H187" s="4" t="str">
        <f>TEXT(19964839294009200,"0")</f>
        <v>19964839294009200</v>
      </c>
      <c r="I187" s="4" t="s">
        <v>236</v>
      </c>
      <c r="J187" s="4">
        <v>9</v>
      </c>
      <c r="K187" s="4" t="s">
        <v>23</v>
      </c>
      <c r="L187" s="4" t="s">
        <v>24</v>
      </c>
      <c r="M187" s="3"/>
      <c r="N187" s="4">
        <v>316</v>
      </c>
      <c r="O187" s="3"/>
      <c r="P187" s="3"/>
      <c r="Q187" s="4" t="s">
        <v>42</v>
      </c>
      <c r="R187" s="4">
        <v>1798083746</v>
      </c>
    </row>
    <row r="188" spans="1:18" ht="15">
      <c r="A188" s="4">
        <v>184</v>
      </c>
      <c r="B188" s="4" t="s">
        <v>546</v>
      </c>
      <c r="C188" s="4" t="s">
        <v>547</v>
      </c>
      <c r="D188" s="4" t="s">
        <v>548</v>
      </c>
      <c r="E188" s="3"/>
      <c r="F188" s="5">
        <v>22897</v>
      </c>
      <c r="G188" s="4">
        <v>56</v>
      </c>
      <c r="H188" s="4" t="str">
        <f>TEXT(1001821962,"0")</f>
        <v>1001821962</v>
      </c>
      <c r="I188" s="4" t="s">
        <v>110</v>
      </c>
      <c r="J188" s="4">
        <v>5</v>
      </c>
      <c r="K188" s="4" t="s">
        <v>23</v>
      </c>
      <c r="L188" s="4" t="s">
        <v>24</v>
      </c>
      <c r="M188" s="3"/>
      <c r="N188" s="4">
        <v>77</v>
      </c>
      <c r="O188" s="4" t="s">
        <v>25</v>
      </c>
      <c r="P188" s="3"/>
      <c r="Q188" s="4" t="s">
        <v>26</v>
      </c>
      <c r="R188" s="4">
        <v>1798083746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2019-05-26T09:54:56Z</dcterms:created>
  <dcterms:modified xsi:type="dcterms:W3CDTF">2019-05-26T09:54:56Z</dcterms:modified>
  <cp:category/>
  <cp:version/>
  <cp:contentType/>
  <cp:contentStatus/>
</cp:coreProperties>
</file>