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95" windowHeight="4635" activeTab="0"/>
  </bookViews>
  <sheets>
    <sheet name="26052019-104507_beneficiary" sheetId="1" r:id="rId1"/>
  </sheets>
  <definedNames/>
  <calcPr fullCalcOnLoad="1"/>
</workbook>
</file>

<file path=xl/sharedStrings.xml><?xml version="1.0" encoding="utf-8"?>
<sst xmlns="http://schemas.openxmlformats.org/spreadsheetml/2006/main" count="1845" uniqueCount="653">
  <si>
    <t>উপকারভোগীর তালিকা</t>
  </si>
  <si>
    <t>ক্রমিক নম্বর</t>
  </si>
  <si>
    <t>আবেদনকারীর নাম</t>
  </si>
  <si>
    <t>মাতার নাম</t>
  </si>
  <si>
    <t>পিতার নাম</t>
  </si>
  <si>
    <t>স্বামী / স্ত্রীর নাম</t>
  </si>
  <si>
    <t>জন্ম তারিখ</t>
  </si>
  <si>
    <t>বয়স (বছরে)</t>
  </si>
  <si>
    <t>এন আইডি / বি আর আই এস</t>
  </si>
  <si>
    <t>গ্রাম</t>
  </si>
  <si>
    <t>ওয়ার্ড</t>
  </si>
  <si>
    <t>ইউনিয়ন</t>
  </si>
  <si>
    <t>উপজেলা / থানা</t>
  </si>
  <si>
    <t>ব্যাংক একাউন্ট নাম্বর</t>
  </si>
  <si>
    <t>পাস বুক নং</t>
  </si>
  <si>
    <t>ধর্ম</t>
  </si>
  <si>
    <t>পেশা</t>
  </si>
  <si>
    <t>লিঙ্গ</t>
  </si>
  <si>
    <t>মোবাইল</t>
  </si>
  <si>
    <t>হিরন বালা সুত্রধর</t>
  </si>
  <si>
    <t>রাজবালা রানী সুত্রধর</t>
  </si>
  <si>
    <t>সচীন চন্দ্র সু্ত্রধর</t>
  </si>
  <si>
    <t>তাড়াইল বাজার</t>
  </si>
  <si>
    <t>তাড়াইল-সাচাইল</t>
  </si>
  <si>
    <t>তাড়াইল</t>
  </si>
  <si>
    <t>হিন্দু</t>
  </si>
  <si>
    <t>মহিলা</t>
  </si>
  <si>
    <t>মোছাঃ সামছুন্নাহার</t>
  </si>
  <si>
    <t>মোছাঃ পালিশা বেগম</t>
  </si>
  <si>
    <t>রশিদ মিয়া</t>
  </si>
  <si>
    <t>ইসলাম</t>
  </si>
  <si>
    <t>নুরজাহান বেগম</t>
  </si>
  <si>
    <t>আছিয়া বেগম</t>
  </si>
  <si>
    <t>মোঃ হাছেন আলী</t>
  </si>
  <si>
    <t>লক্ষী রানী পাল</t>
  </si>
  <si>
    <t>সুশীলা রানী পাল</t>
  </si>
  <si>
    <t>শিবনাথ পাল</t>
  </si>
  <si>
    <t>মোছাঃ জাহানারা</t>
  </si>
  <si>
    <t>রাবেয়া</t>
  </si>
  <si>
    <t>আরব আলী</t>
  </si>
  <si>
    <t>পূ: সাচাইল</t>
  </si>
  <si>
    <t>মোছাঃ জান্নাতাজ</t>
  </si>
  <si>
    <t>বিলকিস বেগম</t>
  </si>
  <si>
    <t>মোঃ আব্দুল হাই খলীফা</t>
  </si>
  <si>
    <t>মোছাঃ আয়শা</t>
  </si>
  <si>
    <t>কদ বানু</t>
  </si>
  <si>
    <t>সরকার</t>
  </si>
  <si>
    <t>নূর বানু</t>
  </si>
  <si>
    <t>সৈয়দা বানু</t>
  </si>
  <si>
    <t>তারা মিয়া</t>
  </si>
  <si>
    <t>সাহেরা খাতুন</t>
  </si>
  <si>
    <t>ফুল জান বিবি</t>
  </si>
  <si>
    <t>আব্দুল গফুর</t>
  </si>
  <si>
    <t>মোছা: বেদেনা</t>
  </si>
  <si>
    <t>সূযের মা</t>
  </si>
  <si>
    <t>রাশিদ মিয়া</t>
  </si>
  <si>
    <t>কমলা</t>
  </si>
  <si>
    <t>এবলাসের মা</t>
  </si>
  <si>
    <t>লইরব</t>
  </si>
  <si>
    <t>মোছাঃ মমতা বেগম</t>
  </si>
  <si>
    <t>সাজেদা চৌধুরী</t>
  </si>
  <si>
    <t>হাসান আহম্মদ</t>
  </si>
  <si>
    <t>মোছাঃ আনেসা</t>
  </si>
  <si>
    <t>ছহুরা</t>
  </si>
  <si>
    <t>গজু মিয়া</t>
  </si>
  <si>
    <t>মোছাঃ জায়েদা</t>
  </si>
  <si>
    <t>মোছাঃ কিতাব জান</t>
  </si>
  <si>
    <t>আঃ রাশিদ</t>
  </si>
  <si>
    <t>মোছাঃ আজেদা খাতুন</t>
  </si>
  <si>
    <t>জুলেখা</t>
  </si>
  <si>
    <t>জৈধর খান</t>
  </si>
  <si>
    <t>সমতাবানু</t>
  </si>
  <si>
    <t>তহুরা</t>
  </si>
  <si>
    <t>আক্কেল</t>
  </si>
  <si>
    <t>মোছাঃ জাহেদা খাতুন</t>
  </si>
  <si>
    <t>খাতেমন</t>
  </si>
  <si>
    <t>আলী হোসেন</t>
  </si>
  <si>
    <t>অনুফা</t>
  </si>
  <si>
    <t>মোছাঃ জমিলা</t>
  </si>
  <si>
    <t>মোঃ সনতু</t>
  </si>
  <si>
    <t>বাসনা সূত্রধর</t>
  </si>
  <si>
    <t>লনি সূত্রধর</t>
  </si>
  <si>
    <t>উপেন্দ্র চন্দ্র সূত্রধর</t>
  </si>
  <si>
    <t>ফাতেমা খাতুন</t>
  </si>
  <si>
    <t>নুরুন্নেছা</t>
  </si>
  <si>
    <t>ইদ্রিছ মিয়া</t>
  </si>
  <si>
    <t>সফুরা</t>
  </si>
  <si>
    <t>মোছাঃ হাজেরা</t>
  </si>
  <si>
    <t>নবী হোসেন</t>
  </si>
  <si>
    <t>মোছাঃ আছিয়া খাতুন</t>
  </si>
  <si>
    <t>ফুলেছা খাতুন</t>
  </si>
  <si>
    <t>আব্দুল হাশেম</t>
  </si>
  <si>
    <t>শহর বানু</t>
  </si>
  <si>
    <t>জফর বানু</t>
  </si>
  <si>
    <t>আবদুল হাশেম</t>
  </si>
  <si>
    <t>উম্মেহারুন্নেছা</t>
  </si>
  <si>
    <t>গম্বিরুন্নেছা</t>
  </si>
  <si>
    <t>আঃ রাজ্জাক ভূঞা</t>
  </si>
  <si>
    <t>প:সাচাইল</t>
  </si>
  <si>
    <t>মোছাঃ রাহেলা</t>
  </si>
  <si>
    <t>মনজিলা</t>
  </si>
  <si>
    <t>আহম্মদ ভুঞা</t>
  </si>
  <si>
    <t>মোছাঃ আয়েশা আক্তার</t>
  </si>
  <si>
    <t>মোছাঃ আমেনা খাতুন</t>
  </si>
  <si>
    <t>মোছাঃ কমলা</t>
  </si>
  <si>
    <t>জোনেদা</t>
  </si>
  <si>
    <t>পোট্রের বাপ</t>
  </si>
  <si>
    <t>রেজিয়া</t>
  </si>
  <si>
    <t>হাজেরা</t>
  </si>
  <si>
    <t>আঃ রহমান</t>
  </si>
  <si>
    <t>বানছা কুড়ি</t>
  </si>
  <si>
    <t>বাসনা কুড়ি</t>
  </si>
  <si>
    <t>মনিন্দ্র কুড়ি</t>
  </si>
  <si>
    <t>রোকিয়া আখতার</t>
  </si>
  <si>
    <t>চাঁন বানু</t>
  </si>
  <si>
    <t>সহিলাটি</t>
  </si>
  <si>
    <t>মোছাঃ আছিয়া আক্তার</t>
  </si>
  <si>
    <t>খুদ বানু</t>
  </si>
  <si>
    <t>জমির উদ্দিন সরকার</t>
  </si>
  <si>
    <t>মোছাঃ রাজ বানু</t>
  </si>
  <si>
    <t>মোছাঃ সৈয়দ বানু</t>
  </si>
  <si>
    <t>আব্দুর রহমান</t>
  </si>
  <si>
    <t>মমতা বেগম</t>
  </si>
  <si>
    <t>লাল বানু</t>
  </si>
  <si>
    <t>আলাল উদ্দিন ভূঞা</t>
  </si>
  <si>
    <t>আমেনা খাতুন</t>
  </si>
  <si>
    <t>আঃ আজিজ ভূঞা</t>
  </si>
  <si>
    <t>পংপাচিহা</t>
  </si>
  <si>
    <t>মোছাঃ জহুরা খাতুন</t>
  </si>
  <si>
    <t>হাজেরা খাতুন</t>
  </si>
  <si>
    <t>শুকুর আলী</t>
  </si>
  <si>
    <t>সাফিয়া আক্তার</t>
  </si>
  <si>
    <t>সালেহা খাতুন</t>
  </si>
  <si>
    <t>আঃ বারিক</t>
  </si>
  <si>
    <t>হামেদা বেগম</t>
  </si>
  <si>
    <t>সুন্দরের মা</t>
  </si>
  <si>
    <t>মিয়া হোসেন</t>
  </si>
  <si>
    <t>আনোয়ারা আক্তার</t>
  </si>
  <si>
    <t>কুলবানু</t>
  </si>
  <si>
    <t>আবব্দুল গনি</t>
  </si>
  <si>
    <t>রোকিয়া বেগম</t>
  </si>
  <si>
    <t>ছাইদুর রহমান</t>
  </si>
  <si>
    <t>কালনা</t>
  </si>
  <si>
    <t>সাহেদা আক্তার</t>
  </si>
  <si>
    <t>আলেমন</t>
  </si>
  <si>
    <t>রজব আলী</t>
  </si>
  <si>
    <t>রহিমা আক্তার</t>
  </si>
  <si>
    <t>কালিশার মা</t>
  </si>
  <si>
    <t>কুতুব আলী ভূঞা</t>
  </si>
  <si>
    <t>সাফিয়া</t>
  </si>
  <si>
    <t>জাহেরা</t>
  </si>
  <si>
    <t>দাড়িয়াপুর</t>
  </si>
  <si>
    <t>মোসাঃ ছকিনা বেগম</t>
  </si>
  <si>
    <t>মোঃ আলী</t>
  </si>
  <si>
    <t>অরবোলা আক্তার</t>
  </si>
  <si>
    <t>সুরত বানু</t>
  </si>
  <si>
    <t>জহুর আলী</t>
  </si>
  <si>
    <t>হেলেনা ‍আক্তার</t>
  </si>
  <si>
    <t>আমেনা আক্তার</t>
  </si>
  <si>
    <t>জাদর আলী ভূঞা</t>
  </si>
  <si>
    <t>শোভা আক্তার</t>
  </si>
  <si>
    <t>আরশের মা</t>
  </si>
  <si>
    <t>আঃ মন্নাফ খান মিলকী</t>
  </si>
  <si>
    <t>আমেনা</t>
  </si>
  <si>
    <t>গম্ভীরার মা</t>
  </si>
  <si>
    <t>আমীর শেখ</t>
  </si>
  <si>
    <t>মোছাঃ জাবেদা বেগম</t>
  </si>
  <si>
    <t>পুলিশের মা</t>
  </si>
  <si>
    <t>আনির হোসেন বেপারী</t>
  </si>
  <si>
    <t>দড়িজাহাঙ্গীরপুর</t>
  </si>
  <si>
    <t>মোছাঃ লতিফা</t>
  </si>
  <si>
    <t>পশর বানু</t>
  </si>
  <si>
    <t>আঃ রশিদ</t>
  </si>
  <si>
    <t>সাররং</t>
  </si>
  <si>
    <t>মোছাঃ আয়শা আক্তার</t>
  </si>
  <si>
    <t>আহুশা আক্তার</t>
  </si>
  <si>
    <t>মোহাম্মদ ফজর উদ্দিন</t>
  </si>
  <si>
    <t>সুরাইয়া খাতুন</t>
  </si>
  <si>
    <t>আঃ মজিদ</t>
  </si>
  <si>
    <t>গীতা দাস</t>
  </si>
  <si>
    <t>কানন দাস</t>
  </si>
  <si>
    <t>জুগেন্দ্র দাস</t>
  </si>
  <si>
    <t>বেলা রানী দাস</t>
  </si>
  <si>
    <t>বরদা সুন্দরী দাস</t>
  </si>
  <si>
    <t>কৃষ্ণ চন্দ্র দাস</t>
  </si>
  <si>
    <t>মোছাঃ আমেনা বেগম</t>
  </si>
  <si>
    <t>জাহেদা বানু</t>
  </si>
  <si>
    <t>হরাধর শেখ</t>
  </si>
  <si>
    <t>মোছা: হেলেনা ‍আক্তার</t>
  </si>
  <si>
    <t>মো: শামসুদ্দিন</t>
  </si>
  <si>
    <t>রাবিয়া খাতুন</t>
  </si>
  <si>
    <t>মোছাঃ রহিমা</t>
  </si>
  <si>
    <t>মৃতা চান্দেরা</t>
  </si>
  <si>
    <t>আজিমুদ্দিন</t>
  </si>
  <si>
    <t>মোছাঃ রহিমা আক্তার</t>
  </si>
  <si>
    <t>মোছাঃ মহর বানু</t>
  </si>
  <si>
    <t>মোঃ আফতর মুন্সী</t>
  </si>
  <si>
    <t>মাহমুদা</t>
  </si>
  <si>
    <t>সকিনা</t>
  </si>
  <si>
    <t>শান্তু ভূঞা</t>
  </si>
  <si>
    <t>মোছাঃ মমতা</t>
  </si>
  <si>
    <t>লিবাশের মা</t>
  </si>
  <si>
    <t>হেলাল উদ্দিন ভূঁইয়া</t>
  </si>
  <si>
    <t>খুদেজা</t>
  </si>
  <si>
    <t>জাহেদা খাতুন</t>
  </si>
  <si>
    <t>আঃ মোতালিব</t>
  </si>
  <si>
    <t>মালেকা বেগম</t>
  </si>
  <si>
    <t>সৈয়দ বানু</t>
  </si>
  <si>
    <t>মগল মিঞা</t>
  </si>
  <si>
    <t>রোকিয়া</t>
  </si>
  <si>
    <t>চান বানু</t>
  </si>
  <si>
    <t>ছাবেদ আলী</t>
  </si>
  <si>
    <t>মোছাঃ সাদেকা</t>
  </si>
  <si>
    <t>মোছাঃ ফিরোজা খাতুন</t>
  </si>
  <si>
    <t>মোঃ মঙ্গল মিয়া</t>
  </si>
  <si>
    <t>জুবেদা</t>
  </si>
  <si>
    <t>সুন্দরের ন্নেছা</t>
  </si>
  <si>
    <t>মজিদ আলী</t>
  </si>
  <si>
    <t>মোছাঃ বানেছা</t>
  </si>
  <si>
    <t>লাহার মা</t>
  </si>
  <si>
    <t>বাবর আলী</t>
  </si>
  <si>
    <t>মোছাঃ তাহেরা বানু</t>
  </si>
  <si>
    <t>ফাশার মা</t>
  </si>
  <si>
    <t>মুকছম আলী</t>
  </si>
  <si>
    <t>পাইকপাড়া</t>
  </si>
  <si>
    <t>ফরিদা আক্তার</t>
  </si>
  <si>
    <t>উকিলের মা</t>
  </si>
  <si>
    <t>আঃ রহিম</t>
  </si>
  <si>
    <t>ইসকুলের মা</t>
  </si>
  <si>
    <t>আপতু</t>
  </si>
  <si>
    <t>খালেক</t>
  </si>
  <si>
    <t>মোছাঃ সুফিয়া খাতুন</t>
  </si>
  <si>
    <t>সাজেদা আক্তার</t>
  </si>
  <si>
    <t>জবেদ আলী</t>
  </si>
  <si>
    <t>দশদ্রোন</t>
  </si>
  <si>
    <t>প্রীতি তালুকদার</t>
  </si>
  <si>
    <t>বকুলা মোদক</t>
  </si>
  <si>
    <t>ভল্লব মোদক</t>
  </si>
  <si>
    <t>মোছাঃ ছকিনা খাতুন</t>
  </si>
  <si>
    <t>পিনিসার মা</t>
  </si>
  <si>
    <t>সফদর হোসেন ভূঞা</t>
  </si>
  <si>
    <t>মোছাঃ আংগুরা</t>
  </si>
  <si>
    <t>নমির উদ্দিন</t>
  </si>
  <si>
    <t>হাছে বানু</t>
  </si>
  <si>
    <t>এঙ্গরাজের মা</t>
  </si>
  <si>
    <t>আছমত খা</t>
  </si>
  <si>
    <t>আয়শা আক্তার খাতুন</t>
  </si>
  <si>
    <t>নূমেদ আলী</t>
  </si>
  <si>
    <t>মোছাঃ জাহানারা খানম</t>
  </si>
  <si>
    <t>খোদেজা খানম</t>
  </si>
  <si>
    <t>মোহাম্মাদ আলী খান</t>
  </si>
  <si>
    <t>ফজর বানু</t>
  </si>
  <si>
    <t>ইজ্জত আলী মুন্সী</t>
  </si>
  <si>
    <t>অতুলা বেগম</t>
  </si>
  <si>
    <t>আজেরা</t>
  </si>
  <si>
    <t>শমসের আলী ভূইয়া</t>
  </si>
  <si>
    <t>বিষ্ণু প্রিয়া সরকার</t>
  </si>
  <si>
    <t>কিরন বালা সরকার</t>
  </si>
  <si>
    <t>হারিশ চন্দ্র সরকার</t>
  </si>
  <si>
    <t>মোছাঃ মমতা খাতুন</t>
  </si>
  <si>
    <t>আয়শা খাতুন</t>
  </si>
  <si>
    <t>আদম আলী</t>
  </si>
  <si>
    <t>মোছাঃ আমেনা খাতুন</t>
  </si>
  <si>
    <t>মতিজান</t>
  </si>
  <si>
    <t>হোসেন আলী</t>
  </si>
  <si>
    <t>মোছাঃ রত্না আক্তার</t>
  </si>
  <si>
    <t>মোছাঃ রোজিয়া খাতুন</t>
  </si>
  <si>
    <t>আঃ আজিজ</t>
  </si>
  <si>
    <t>জহুরা</t>
  </si>
  <si>
    <t>গনু মিয়া</t>
  </si>
  <si>
    <t>স্বপনা আক্তার</t>
  </si>
  <si>
    <t>সাহেদুন নেছা</t>
  </si>
  <si>
    <t>মুক্তার হোসেন ভূঞা</t>
  </si>
  <si>
    <t>পিনিশের মা</t>
  </si>
  <si>
    <t>জয়বানু</t>
  </si>
  <si>
    <t>ইন্নছ আলী</t>
  </si>
  <si>
    <t>মোছাঃ জাহেরা</t>
  </si>
  <si>
    <t>মোছাঃ মজিদা খাতুন</t>
  </si>
  <si>
    <t>মাহম্মদ</t>
  </si>
  <si>
    <t>মোছাঃ সুলেহা</t>
  </si>
  <si>
    <t>আতর আলী</t>
  </si>
  <si>
    <t>বিছার মা</t>
  </si>
  <si>
    <t>লাল মিয়া</t>
  </si>
  <si>
    <t>মোছাঃ হাছনা আক্তার</t>
  </si>
  <si>
    <t>আঃ রশিদ ভূঞা</t>
  </si>
  <si>
    <t>তারা বানু</t>
  </si>
  <si>
    <t>তোতাবজান</t>
  </si>
  <si>
    <t>আঃ হাসেম</t>
  </si>
  <si>
    <t>মোছাঃ বকুলা আক্তার</t>
  </si>
  <si>
    <t>সিজিলা</t>
  </si>
  <si>
    <t>চানফর ভূঞা</t>
  </si>
  <si>
    <t>রেজিয়া আক্তার</t>
  </si>
  <si>
    <t>লবজান</t>
  </si>
  <si>
    <t>নচুর উদ্দীন</t>
  </si>
  <si>
    <t>মোছাঃ আঙ্গুরা</t>
  </si>
  <si>
    <t>আহমদ আলী</t>
  </si>
  <si>
    <t>মোছাঃ তারা বানু</t>
  </si>
  <si>
    <t>মোছাঃ আবুল জান</t>
  </si>
  <si>
    <t>সুলতান ভুঞা</t>
  </si>
  <si>
    <t>জাহেরা খাতুন</t>
  </si>
  <si>
    <t>হাছু</t>
  </si>
  <si>
    <t>ফুলবানু</t>
  </si>
  <si>
    <t>সাহেরা</t>
  </si>
  <si>
    <t>আঃ মন্নাফ</t>
  </si>
  <si>
    <t>রেখা</t>
  </si>
  <si>
    <t>সুনাফর</t>
  </si>
  <si>
    <t>মোছাঃ খোদেজা আক্তার</t>
  </si>
  <si>
    <t>মোছাঃ কত বানু</t>
  </si>
  <si>
    <t>একরম আলী</t>
  </si>
  <si>
    <t>জহুরা বেগম</t>
  </si>
  <si>
    <t>জজের মা</t>
  </si>
  <si>
    <t>জলিল মিয়া</t>
  </si>
  <si>
    <t>মোছাঃ বকুলা</t>
  </si>
  <si>
    <t>মোছাঃ আমেনা</t>
  </si>
  <si>
    <t>মোঃ আব্বাছ আলী</t>
  </si>
  <si>
    <t>মোছাঃ আয়শা আক্তার</t>
  </si>
  <si>
    <t>মোছাঃ আম্বিয়া আক্তার</t>
  </si>
  <si>
    <t>মেঃ আঃ বারিক ভূঞা</t>
  </si>
  <si>
    <t>মোছাঃ নাছিমা</t>
  </si>
  <si>
    <t>পালিশা খাতুন</t>
  </si>
  <si>
    <t>আন্নছ আলী</t>
  </si>
  <si>
    <t>সুফিয়া</t>
  </si>
  <si>
    <t>জাহেদ আলী (আবু)</t>
  </si>
  <si>
    <t>মোছাঃ সহর বানু</t>
  </si>
  <si>
    <t>পডুর মা</t>
  </si>
  <si>
    <t>আব্বাস আলী</t>
  </si>
  <si>
    <t>মোছাঃ শাহানা</t>
  </si>
  <si>
    <t>মোছাঃ জুলেখা</t>
  </si>
  <si>
    <t>আঃ হাশেম</t>
  </si>
  <si>
    <t>মোছাঃ খুর্শেদা</t>
  </si>
  <si>
    <t>কত বানু</t>
  </si>
  <si>
    <t>নূরুল ইসলাম</t>
  </si>
  <si>
    <t>আনেছা খাতুন</t>
  </si>
  <si>
    <t>সুরুজান</t>
  </si>
  <si>
    <t>বাবর আলী মিয়া</t>
  </si>
  <si>
    <t>সালেহা আক্তার</t>
  </si>
  <si>
    <t>ওয়াজেদুন্নেছা</t>
  </si>
  <si>
    <t>সফর আলী</t>
  </si>
  <si>
    <t>রোকিয়া আক্তার</t>
  </si>
  <si>
    <t>আব্দুল করিম</t>
  </si>
  <si>
    <t>মুর্তুজা আক্তার</t>
  </si>
  <si>
    <t>মজলিসের মা</t>
  </si>
  <si>
    <t>মোঃ শুকুর মামুদ</t>
  </si>
  <si>
    <t>জলেহা আক্তার</t>
  </si>
  <si>
    <t>হামিদা</t>
  </si>
  <si>
    <t>তারবানু</t>
  </si>
  <si>
    <t>আলী নেওয়াজ</t>
  </si>
  <si>
    <t>মোছাঃ সুরুজ বানু</t>
  </si>
  <si>
    <t>লিলজান বিবি</t>
  </si>
  <si>
    <t>কাছুম আলী</t>
  </si>
  <si>
    <t>মোছাঃ রেনু বানু</t>
  </si>
  <si>
    <t>মোছাঃ চান বানু</t>
  </si>
  <si>
    <t>সূরুজের বাপ</t>
  </si>
  <si>
    <t>রোকেয়া</t>
  </si>
  <si>
    <t>গুল বানু</t>
  </si>
  <si>
    <t>আব্দুল কাদের</t>
  </si>
  <si>
    <t>মোছাঃ রহিমা খাতুন</t>
  </si>
  <si>
    <t>মোছাঃ নুর বানু</t>
  </si>
  <si>
    <t>মোঃ আফতাব উদ্দিন</t>
  </si>
  <si>
    <t>হাছনা</t>
  </si>
  <si>
    <t>রুপ চান্দু</t>
  </si>
  <si>
    <t>মোঃ মুনু মিয়া</t>
  </si>
  <si>
    <t>মোছাঃ আবেদা</t>
  </si>
  <si>
    <t>সাহেদা খাতুন</t>
  </si>
  <si>
    <t>হোসেন আলী</t>
  </si>
  <si>
    <t>খাতুন</t>
  </si>
  <si>
    <t>হুলেমা</t>
  </si>
  <si>
    <t>তুরাবালি</t>
  </si>
  <si>
    <t>মোছাঃ ফিনিসের মা</t>
  </si>
  <si>
    <t>আবের মা</t>
  </si>
  <si>
    <t>ফিরোজ আলি</t>
  </si>
  <si>
    <t>সুফিয়া আক্তার</t>
  </si>
  <si>
    <t>চান্দু মিয়া</t>
  </si>
  <si>
    <t>মোছাঃ খায়রুন্নাহার</t>
  </si>
  <si>
    <t>রেজিয়া বেগম</t>
  </si>
  <si>
    <t>সৈয়দ কনু মিয়া</t>
  </si>
  <si>
    <t>মোছাঃ হেপী</t>
  </si>
  <si>
    <t>মোছাঃ হামেদা</t>
  </si>
  <si>
    <t>মোঃ আব্দুল মোতালিব</t>
  </si>
  <si>
    <t>অজুফা বেগম</t>
  </si>
  <si>
    <t>আনোয়ারা</t>
  </si>
  <si>
    <t>মতিউর রহমান</t>
  </si>
  <si>
    <t>সুলতানা রাজিয়া</t>
  </si>
  <si>
    <t>কাজিমুদ্দিন ভূইয়া</t>
  </si>
  <si>
    <t>ঝুনু রাণী পাল</t>
  </si>
  <si>
    <t>চঞ্চলা রাণী পাল</t>
  </si>
  <si>
    <t>রবিন্দ্র চন্দ্র পাল</t>
  </si>
  <si>
    <t>মোছাঃ জহিলা খাতুন</t>
  </si>
  <si>
    <t>খুশির মা</t>
  </si>
  <si>
    <t>ফজর আলী</t>
  </si>
  <si>
    <t>ভেরনতলা</t>
  </si>
  <si>
    <t>মোসাঃ হামেদা আক্তার</t>
  </si>
  <si>
    <t>ফুলেছা আক্তার</t>
  </si>
  <si>
    <t>আফিলার মা</t>
  </si>
  <si>
    <t>ছায়ার মা</t>
  </si>
  <si>
    <t>আতিক ভূঞা</t>
  </si>
  <si>
    <t>রহিমা</t>
  </si>
  <si>
    <t>হাচু ব্যাপারী</t>
  </si>
  <si>
    <t>লক্ষ্মী রানী দাস</t>
  </si>
  <si>
    <t>প্রিয় বনিক</t>
  </si>
  <si>
    <t>নরেন্দ্র বনিক</t>
  </si>
  <si>
    <t>সাইম মিয়া</t>
  </si>
  <si>
    <t>বেগম</t>
  </si>
  <si>
    <t>মো: কাজল মিয়া</t>
  </si>
  <si>
    <t>রশওনা</t>
  </si>
  <si>
    <t>চাঁন খা</t>
  </si>
  <si>
    <t>আছেন বানু</t>
  </si>
  <si>
    <t>শামছুদ্দীন মিয়া</t>
  </si>
  <si>
    <t>মোছাঃ আঙ্গুরা আক্তার</t>
  </si>
  <si>
    <t>আব্দুল জব্বার</t>
  </si>
  <si>
    <t>শামসুন নাহার</t>
  </si>
  <si>
    <t>ফুল বানু</t>
  </si>
  <si>
    <t>মোছাঃ আপতুন্নাহার</t>
  </si>
  <si>
    <t>মুনতাজ আলী</t>
  </si>
  <si>
    <t>মোছা: মেজেষ্টারের মা</t>
  </si>
  <si>
    <t>সুরুজ জান</t>
  </si>
  <si>
    <t>আ: রহিম</t>
  </si>
  <si>
    <t>লেজু আক্তার</t>
  </si>
  <si>
    <t>কালার মা</t>
  </si>
  <si>
    <t>আনছর আলী</t>
  </si>
  <si>
    <t>রুহেনা আক্তার</t>
  </si>
  <si>
    <t>নায়েবের মা</t>
  </si>
  <si>
    <t>সিরাজ মিয়া</t>
  </si>
  <si>
    <t>ফিরোজা আক্তার</t>
  </si>
  <si>
    <t>হোসনা বানু</t>
  </si>
  <si>
    <t>জাফর</t>
  </si>
  <si>
    <t>মোছাঃ কোকিলা</t>
  </si>
  <si>
    <t>মোছাঃ রাবিয়া</t>
  </si>
  <si>
    <t>আলীম উদ্দিন</t>
  </si>
  <si>
    <t>সেলিনা</t>
  </si>
  <si>
    <t>মঞ্জিলা খাতুন</t>
  </si>
  <si>
    <t>এয়াকুপ আলী</t>
  </si>
  <si>
    <t>জমিলা</t>
  </si>
  <si>
    <t>ইছব আলী</t>
  </si>
  <si>
    <t>শামুকজানী</t>
  </si>
  <si>
    <t>অজুফা</t>
  </si>
  <si>
    <t>কুলসুম</t>
  </si>
  <si>
    <t>আঃ বারেক</t>
  </si>
  <si>
    <t>শাহেরা বেগম</t>
  </si>
  <si>
    <t>আবাল হোসেন</t>
  </si>
  <si>
    <t>জোসনা সরকার</t>
  </si>
  <si>
    <t>বিমলা সরকার</t>
  </si>
  <si>
    <t>হেম সরকার</t>
  </si>
  <si>
    <t>সার বানু</t>
  </si>
  <si>
    <t>নীহার আলী</t>
  </si>
  <si>
    <t>তোলার মা</t>
  </si>
  <si>
    <t>গজু ভুঞা</t>
  </si>
  <si>
    <t>শাহানেওয়াজ</t>
  </si>
  <si>
    <t>মোছাঃ অরবুলা</t>
  </si>
  <si>
    <t>সখিনা আক্তার</t>
  </si>
  <si>
    <t>আঃ খালেক</t>
  </si>
  <si>
    <t>মোছাঃ জলেখা</t>
  </si>
  <si>
    <t>কডার মা</t>
  </si>
  <si>
    <t>আঃ গফুর</t>
  </si>
  <si>
    <t>মোছাঃ নাছিমা আক্তার</t>
  </si>
  <si>
    <t>মোছাঃ সালেহা আক্তার</t>
  </si>
  <si>
    <t>রেখা আক্তার</t>
  </si>
  <si>
    <t>মোঃ দাগো মিয়া</t>
  </si>
  <si>
    <t>মোছাঃ সুন্দরেরনেছা</t>
  </si>
  <si>
    <t>বেবুলার মা</t>
  </si>
  <si>
    <t>আবের বাপ</t>
  </si>
  <si>
    <t>মেওয়ার মা</t>
  </si>
  <si>
    <t>হাফিজ উদ্দিন মুন্সী</t>
  </si>
  <si>
    <t>মোঃ আঃ মোতালিব</t>
  </si>
  <si>
    <t>আতোরা বিবি</t>
  </si>
  <si>
    <t>সোখিনা</t>
  </si>
  <si>
    <t>আব্দুল গনি</t>
  </si>
  <si>
    <t>আনেছা বেগম</t>
  </si>
  <si>
    <t>তুমুজান</t>
  </si>
  <si>
    <t>হুসেন আলী</t>
  </si>
  <si>
    <t>মোছাঃ হামিদা আক্তার</t>
  </si>
  <si>
    <t>আঃ হামিদ</t>
  </si>
  <si>
    <t>মজিদা আক্তার</t>
  </si>
  <si>
    <t>ফুলেবান নেছা</t>
  </si>
  <si>
    <t>আফছর উদ্দিন বেপারী</t>
  </si>
  <si>
    <t>পারভীন</t>
  </si>
  <si>
    <t>মহিউদ্দিন</t>
  </si>
  <si>
    <t>আছিয়া</t>
  </si>
  <si>
    <t>আপুশা</t>
  </si>
  <si>
    <t>আ: সোবান</t>
  </si>
  <si>
    <t>ফেরদৌসের মা</t>
  </si>
  <si>
    <t>আমেনা বেগম</t>
  </si>
  <si>
    <t>আ: আজিজ খান</t>
  </si>
  <si>
    <t>মোছাঃ জুলেকা</t>
  </si>
  <si>
    <t>ছফুরা</t>
  </si>
  <si>
    <t>আঃ মালেক</t>
  </si>
  <si>
    <t>মিলন রানী দাস</t>
  </si>
  <si>
    <t>নিরবালা দাস</t>
  </si>
  <si>
    <t>ধীনেশ চন্দ্র দাস</t>
  </si>
  <si>
    <t>ক্ষমা রানী পাল</t>
  </si>
  <si>
    <t>মনকুশি পাল</t>
  </si>
  <si>
    <t>হরিদাস পাল</t>
  </si>
  <si>
    <t>তাড়াইল সাচাইল</t>
  </si>
  <si>
    <t>মোছাঃ মহিলা আক্তার</t>
  </si>
  <si>
    <t>আলেক জান</t>
  </si>
  <si>
    <t>ছমেদ আলী</t>
  </si>
  <si>
    <t>হালিমা আক্তার</t>
  </si>
  <si>
    <t>জহিলা</t>
  </si>
  <si>
    <t>নজব আলী ভূঞা</t>
  </si>
  <si>
    <t>সুমরের নেচ্ছা</t>
  </si>
  <si>
    <t>আঃ রহমান ভূঞা</t>
  </si>
  <si>
    <t>জরিনা আক্তার খানম</t>
  </si>
  <si>
    <t>রাবিয়া আক্তার খানম</t>
  </si>
  <si>
    <t>আলেপ খান</t>
  </si>
  <si>
    <t>আনোয়ারা</t>
  </si>
  <si>
    <t>মজিদ</t>
  </si>
  <si>
    <t>খুশিরন্নেছা</t>
  </si>
  <si>
    <t>আনজুরা খাতুন</t>
  </si>
  <si>
    <t>জোবেদা</t>
  </si>
  <si>
    <t>ইদু ভূইয়া</t>
  </si>
  <si>
    <t>মোছাঃ মাজেদা আক্তার</t>
  </si>
  <si>
    <t>মোছাঃ ছোলেমা</t>
  </si>
  <si>
    <t>অয়সমত</t>
  </si>
  <si>
    <t>মোছাঃ পশুরা বেগম</t>
  </si>
  <si>
    <t>মোছাঃ কুলছুম</t>
  </si>
  <si>
    <t>দানার মা</t>
  </si>
  <si>
    <t>আহিমুদ্দিন তালুকদার</t>
  </si>
  <si>
    <t>মোছাঃ শাহজাহান</t>
  </si>
  <si>
    <t>মোছাঃ ফিরোজা খাতুন</t>
  </si>
  <si>
    <t>দস্তর আলী</t>
  </si>
  <si>
    <t>মোছাঃ ললিতা</t>
  </si>
  <si>
    <t>মোছাঃ এজলাসের মা</t>
  </si>
  <si>
    <t>ইয়াসীন</t>
  </si>
  <si>
    <t>মোছা: আম্বিয়া</t>
  </si>
  <si>
    <t>মোছা: সারবানু</t>
  </si>
  <si>
    <t>এলিম</t>
  </si>
  <si>
    <t>ইংরাজের মা</t>
  </si>
  <si>
    <t>আজম উদ্দিন</t>
  </si>
  <si>
    <t>জ্যোহি রানী সাহা</t>
  </si>
  <si>
    <t>বিনোদিনী</t>
  </si>
  <si>
    <t>নরেন্দ্র চন্দ্র সাহা</t>
  </si>
  <si>
    <t>মোসাঃ আনু</t>
  </si>
  <si>
    <t>মোনাঃ ময়না</t>
  </si>
  <si>
    <t>মোঃ গুনু আলি</t>
  </si>
  <si>
    <t>রেহেনা</t>
  </si>
  <si>
    <t>জুলাসের মা</t>
  </si>
  <si>
    <t>করফুল ঠাকুর</t>
  </si>
  <si>
    <t>মেহেরা আক্তার খাতুন</t>
  </si>
  <si>
    <t>ছায়রা বেগম</t>
  </si>
  <si>
    <t>গবু মিয়া</t>
  </si>
  <si>
    <t>শমলা</t>
  </si>
  <si>
    <t>ছাইবের মা</t>
  </si>
  <si>
    <t>আছব আলী</t>
  </si>
  <si>
    <t>আছিয়া আক্তার খানম</t>
  </si>
  <si>
    <t>জাহেরা খানম</t>
  </si>
  <si>
    <t>করিম নেওয়াজ খান</t>
  </si>
  <si>
    <t>শিউলী</t>
  </si>
  <si>
    <t>মোছাঃ সমতা</t>
  </si>
  <si>
    <t>মোঃ গিয়াস উদ্দীন</t>
  </si>
  <si>
    <t>মোছাঃ হারুনা বেগম</t>
  </si>
  <si>
    <t>মোছাঃ মদিনা খাতুন</t>
  </si>
  <si>
    <t>মোঃ আব্দুল জব্বার</t>
  </si>
  <si>
    <t>খোদেজা খাতুন</t>
  </si>
  <si>
    <t>মেরাশের মা</t>
  </si>
  <si>
    <t>জাফর আলী</t>
  </si>
  <si>
    <t>মোছাঃ তহুরা বেগম</t>
  </si>
  <si>
    <t>সজিরণ বিবি</t>
  </si>
  <si>
    <t>মোছাঃ জরিনা আক্তার</t>
  </si>
  <si>
    <t>মোছাঃ মজিদা</t>
  </si>
  <si>
    <t>শহর আলী</t>
  </si>
  <si>
    <t>সবিতা রায় (ছবি)</t>
  </si>
  <si>
    <t>নলী বালা তালুকদার</t>
  </si>
  <si>
    <t>নিশি কান্ত তালুকদার</t>
  </si>
  <si>
    <t>শরমিন আক্তার</t>
  </si>
  <si>
    <t>নাজমা আক্তার</t>
  </si>
  <si>
    <t>সোনালী বেপারী</t>
  </si>
  <si>
    <t>হালেমা</t>
  </si>
  <si>
    <t>মুসলিম</t>
  </si>
  <si>
    <t>মোমেনা</t>
  </si>
  <si>
    <t>মোঃ বাছির উদ্দীন</t>
  </si>
  <si>
    <t>মোছাঃ জহুরা খাতুন</t>
  </si>
  <si>
    <t>তোফানির মা</t>
  </si>
  <si>
    <t>শাহ নেওয়াজ</t>
  </si>
  <si>
    <t>জোস্না রানী সরকার</t>
  </si>
  <si>
    <t>হিরন বালা সরকার</t>
  </si>
  <si>
    <t>গিরিশ চন্দ্র সরকার</t>
  </si>
  <si>
    <t>মোসাঃ জাহানারা আক্তার</t>
  </si>
  <si>
    <t>মফিজ উদ্দিন মুন্সি</t>
  </si>
  <si>
    <t>মোছাঃ জামিলা আক্তার</t>
  </si>
  <si>
    <t>লেজার মা</t>
  </si>
  <si>
    <t>নিয়ামত আলী</t>
  </si>
  <si>
    <t>ফিরোজা</t>
  </si>
  <si>
    <t>ছফির উদ্দিন</t>
  </si>
  <si>
    <t>মোছাঃ মিনা আক্তার</t>
  </si>
  <si>
    <t>ফুলচাঁন বানু</t>
  </si>
  <si>
    <t>মোঃ ওমর কাজী</t>
  </si>
  <si>
    <t>মোছাঃ শামরুহা</t>
  </si>
  <si>
    <t>মোছাঃ তারা বানু</t>
  </si>
  <si>
    <t>মোঃ ফিরোজ আলী</t>
  </si>
  <si>
    <t>মোছাঃ কমলা</t>
  </si>
  <si>
    <t>ফজরেনেছা বানু</t>
  </si>
  <si>
    <t>হাজী জিন্নাত আলী ভূইয়া</t>
  </si>
  <si>
    <t>সাচাইল</t>
  </si>
  <si>
    <t>মমতা</t>
  </si>
  <si>
    <t>অঞ্জনা</t>
  </si>
  <si>
    <t>মধু বর্মন</t>
  </si>
  <si>
    <t>খুদেজা খাতুন</t>
  </si>
  <si>
    <t>বানেছা খাতুন</t>
  </si>
  <si>
    <t>জাহেদ মিয়া</t>
  </si>
  <si>
    <t>মোছাঃ সমলা খাতুন</t>
  </si>
  <si>
    <t>মোছাঃ জুলেখা খাতুন</t>
  </si>
  <si>
    <t>মোঃ আপ্তর হোসেন</t>
  </si>
  <si>
    <t>মোছাঃ লুৎফুন্নেছা</t>
  </si>
  <si>
    <t>করম চাঁন</t>
  </si>
  <si>
    <t>আশকর বেপারী</t>
  </si>
  <si>
    <t>সুহাগী পাল</t>
  </si>
  <si>
    <t>রজনী পাল</t>
  </si>
  <si>
    <t>জামেনা আক্তার</t>
  </si>
  <si>
    <t>শাবজান</t>
  </si>
  <si>
    <t>চিপর আলী</t>
  </si>
  <si>
    <t>জাহেদাহ কোরায়শীয়া</t>
  </si>
  <si>
    <t>মরিয়মুন্নেছা খানম</t>
  </si>
  <si>
    <t>মাওঃ হারিছ উদ্দিন কোরায়শীয়া</t>
  </si>
  <si>
    <t>হামেলা খাতুন</t>
  </si>
  <si>
    <t>মুক্তারের মা</t>
  </si>
  <si>
    <t>মনফর ভুঁইয়া</t>
  </si>
  <si>
    <t>খোদেজা আক্তার</t>
  </si>
  <si>
    <t>আপিলা বানু</t>
  </si>
  <si>
    <t>আনির হুসেন</t>
  </si>
  <si>
    <t>মিজান বিবি</t>
  </si>
  <si>
    <t>হাছু বেপারী</t>
  </si>
  <si>
    <t>অজুফা আক্তার</t>
  </si>
  <si>
    <t>শারবানু</t>
  </si>
  <si>
    <t>শুহেদা</t>
  </si>
  <si>
    <t>লালবানু</t>
  </si>
  <si>
    <t>আসন আলী</t>
  </si>
  <si>
    <t>মিনতী রবিদাস</t>
  </si>
  <si>
    <t>আবুলী রবিদাস</t>
  </si>
  <si>
    <t>রবি দাস</t>
  </si>
  <si>
    <t>শেফালী রানী বর্মন</t>
  </si>
  <si>
    <t>সিতা রানী চন্দ্র রর্মন</t>
  </si>
  <si>
    <t>জগিন্দ্র চন্দ্র বর্মন</t>
  </si>
  <si>
    <t>মোছা: আনেছা খাতুন</t>
  </si>
  <si>
    <t>ফুলজান</t>
  </si>
  <si>
    <t>মফিজ আলী</t>
  </si>
  <si>
    <t>মোছাঃ আয়শা খাতুন</t>
  </si>
  <si>
    <t>আবু বক্কার</t>
  </si>
  <si>
    <t>লিয়াজু</t>
  </si>
  <si>
    <t>বেবুল জান</t>
  </si>
  <si>
    <t>আনির উদ্দিন ভূঞা</t>
  </si>
  <si>
    <t>সপ্না রানী দাস</t>
  </si>
  <si>
    <t>ঊষা রানী দাস</t>
  </si>
  <si>
    <t>মহেশ চন্দ্র দাস</t>
  </si>
  <si>
    <t>মোছা: রেজিয়া খাতুন</t>
  </si>
  <si>
    <t>মোছা: চান বানু</t>
  </si>
  <si>
    <t>আহম্মদ আলী</t>
  </si>
  <si>
    <t>ভারতী</t>
  </si>
  <si>
    <t>চামেলী</t>
  </si>
  <si>
    <t>রাজবলী</t>
  </si>
  <si>
    <t>পঃ সাচাইল</t>
  </si>
  <si>
    <t>মোছাঃ তুলার মা</t>
  </si>
  <si>
    <t>ছালেমন</t>
  </si>
  <si>
    <t>কদ্দুস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</si>
</sst>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5000445]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9" fillId="0" borderId="0" xfId="0" applyFont="1" applyAlignment="1">
      <alignment wrapText="1"/>
    </xf>
    <xf numFmtId="14" fontId="39" fillId="0" borderId="0" xfId="0" applyNumberFormat="1" applyFont="1" applyAlignment="1">
      <alignment wrapText="1"/>
    </xf>
    <xf numFmtId="168" fontId="39" fillId="0" borderId="0" xfId="0" applyNumberFormat="1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3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0.00390625" style="0" bestFit="1" customWidth="1"/>
    <col min="2" max="2" width="21.57421875" style="0" bestFit="1" customWidth="1"/>
    <col min="3" max="3" width="19.7109375" style="0" bestFit="1" customWidth="1"/>
    <col min="4" max="4" width="27.140625" style="0" bestFit="1" customWidth="1"/>
    <col min="5" max="5" width="13.421875" style="0" bestFit="1" customWidth="1"/>
    <col min="6" max="6" width="9.7109375" style="0" bestFit="1" customWidth="1"/>
    <col min="7" max="7" width="10.57421875" style="0" bestFit="1" customWidth="1"/>
    <col min="8" max="8" width="23.28125" style="0" bestFit="1" customWidth="1"/>
    <col min="9" max="9" width="14.7109375" style="0" bestFit="1" customWidth="1"/>
    <col min="10" max="10" width="5.7109375" style="0" customWidth="1"/>
    <col min="11" max="11" width="14.421875" style="0" bestFit="1" customWidth="1"/>
    <col min="12" max="12" width="13.7109375" style="0" bestFit="1" customWidth="1"/>
    <col min="13" max="13" width="17.57421875" style="0" bestFit="1" customWidth="1"/>
    <col min="14" max="14" width="10.00390625" style="0" bestFit="1" customWidth="1"/>
    <col min="15" max="15" width="6.57421875" style="0" customWidth="1"/>
    <col min="16" max="16" width="4.8515625" style="0" customWidth="1"/>
    <col min="17" max="17" width="5.8515625" style="0" customWidth="1"/>
    <col min="18" max="18" width="13.8515625" style="0" bestFit="1" customWidth="1"/>
  </cols>
  <sheetData>
    <row r="1" ht="23.25">
      <c r="A1" s="1" t="s">
        <v>0</v>
      </c>
    </row>
    <row r="4" spans="1:18" ht="1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14</v>
      </c>
      <c r="O4" s="2" t="s">
        <v>15</v>
      </c>
      <c r="P4" s="2" t="s">
        <v>16</v>
      </c>
      <c r="Q4" s="2" t="s">
        <v>17</v>
      </c>
      <c r="R4" s="2" t="s">
        <v>18</v>
      </c>
    </row>
    <row r="5" spans="1:18" ht="15">
      <c r="A5" s="4">
        <v>1</v>
      </c>
      <c r="B5" s="4" t="s">
        <v>19</v>
      </c>
      <c r="C5" s="4" t="s">
        <v>20</v>
      </c>
      <c r="D5" s="4" t="s">
        <v>21</v>
      </c>
      <c r="E5" s="3"/>
      <c r="F5" s="5">
        <v>23999</v>
      </c>
      <c r="G5" s="4">
        <v>53</v>
      </c>
      <c r="H5" s="4" t="str">
        <f>TEXT(4819294800258,"0")</f>
        <v>4819294800258</v>
      </c>
      <c r="I5" s="4" t="s">
        <v>22</v>
      </c>
      <c r="J5" s="4">
        <v>1</v>
      </c>
      <c r="K5" s="4" t="s">
        <v>23</v>
      </c>
      <c r="L5" s="4" t="s">
        <v>24</v>
      </c>
      <c r="M5" s="3"/>
      <c r="N5" s="4">
        <v>815</v>
      </c>
      <c r="O5" s="4" t="s">
        <v>25</v>
      </c>
      <c r="P5" s="3"/>
      <c r="Q5" s="4" t="s">
        <v>26</v>
      </c>
      <c r="R5" s="3"/>
    </row>
    <row r="6" spans="1:18" ht="15">
      <c r="A6" s="4">
        <v>2</v>
      </c>
      <c r="B6" s="4" t="s">
        <v>27</v>
      </c>
      <c r="C6" s="4" t="s">
        <v>28</v>
      </c>
      <c r="D6" s="4" t="s">
        <v>29</v>
      </c>
      <c r="E6" s="3"/>
      <c r="F6" s="5">
        <v>25743</v>
      </c>
      <c r="G6" s="4">
        <v>48</v>
      </c>
      <c r="H6" s="4" t="str">
        <f>TEXT(4819294801549,"0")</f>
        <v>4819294801549</v>
      </c>
      <c r="I6" s="4" t="s">
        <v>22</v>
      </c>
      <c r="J6" s="4">
        <v>1</v>
      </c>
      <c r="K6" s="4" t="s">
        <v>23</v>
      </c>
      <c r="L6" s="4" t="s">
        <v>24</v>
      </c>
      <c r="M6" s="3"/>
      <c r="N6" s="4">
        <v>370</v>
      </c>
      <c r="O6" s="4" t="s">
        <v>30</v>
      </c>
      <c r="P6" s="3"/>
      <c r="Q6" s="4" t="s">
        <v>26</v>
      </c>
      <c r="R6" s="3"/>
    </row>
    <row r="7" spans="1:18" ht="15">
      <c r="A7" s="4">
        <v>3</v>
      </c>
      <c r="B7" s="4" t="s">
        <v>31</v>
      </c>
      <c r="C7" s="4" t="s">
        <v>32</v>
      </c>
      <c r="D7" s="4" t="s">
        <v>33</v>
      </c>
      <c r="E7" s="3"/>
      <c r="F7" s="5">
        <v>22777</v>
      </c>
      <c r="G7" s="4">
        <v>57</v>
      </c>
      <c r="H7" s="4" t="str">
        <f>TEXT(19624819294000000,"0")</f>
        <v>19624819294000000</v>
      </c>
      <c r="I7" s="4" t="s">
        <v>22</v>
      </c>
      <c r="J7" s="4">
        <v>1</v>
      </c>
      <c r="K7" s="4" t="s">
        <v>23</v>
      </c>
      <c r="L7" s="4" t="s">
        <v>24</v>
      </c>
      <c r="M7" s="3"/>
      <c r="N7" s="4">
        <v>1372</v>
      </c>
      <c r="O7" s="4" t="s">
        <v>30</v>
      </c>
      <c r="P7" s="3"/>
      <c r="Q7" s="4" t="s">
        <v>26</v>
      </c>
      <c r="R7" s="3"/>
    </row>
    <row r="8" spans="1:18" ht="15">
      <c r="A8" s="4">
        <v>4</v>
      </c>
      <c r="B8" s="4" t="s">
        <v>34</v>
      </c>
      <c r="C8" s="4" t="s">
        <v>35</v>
      </c>
      <c r="D8" s="4" t="s">
        <v>36</v>
      </c>
      <c r="E8" s="3"/>
      <c r="F8" s="5">
        <v>20560</v>
      </c>
      <c r="G8" s="4">
        <v>63</v>
      </c>
      <c r="H8" s="4" t="str">
        <f>TEXT(4819294800255,"0")</f>
        <v>4819294800255</v>
      </c>
      <c r="I8" s="4" t="s">
        <v>22</v>
      </c>
      <c r="J8" s="4">
        <v>1</v>
      </c>
      <c r="K8" s="4" t="s">
        <v>23</v>
      </c>
      <c r="L8" s="4" t="s">
        <v>24</v>
      </c>
      <c r="M8" s="3"/>
      <c r="N8" s="4">
        <v>1078</v>
      </c>
      <c r="O8" s="4" t="s">
        <v>30</v>
      </c>
      <c r="P8" s="3"/>
      <c r="Q8" s="4" t="s">
        <v>26</v>
      </c>
      <c r="R8" s="3"/>
    </row>
    <row r="9" spans="1:18" ht="15">
      <c r="A9" s="4">
        <v>5</v>
      </c>
      <c r="B9" s="4" t="s">
        <v>37</v>
      </c>
      <c r="C9" s="4" t="s">
        <v>38</v>
      </c>
      <c r="D9" s="4" t="s">
        <v>39</v>
      </c>
      <c r="E9" s="3"/>
      <c r="F9" s="5">
        <v>23884</v>
      </c>
      <c r="G9" s="4">
        <v>54</v>
      </c>
      <c r="H9" s="4" t="str">
        <f>TEXT(4819294804253,"0")</f>
        <v>4819294804253</v>
      </c>
      <c r="I9" s="4" t="s">
        <v>40</v>
      </c>
      <c r="J9" s="4">
        <v>2</v>
      </c>
      <c r="K9" s="4" t="s">
        <v>23</v>
      </c>
      <c r="L9" s="4" t="s">
        <v>24</v>
      </c>
      <c r="M9" s="3"/>
      <c r="N9" s="4">
        <v>276</v>
      </c>
      <c r="O9" s="4" t="s">
        <v>30</v>
      </c>
      <c r="P9" s="3"/>
      <c r="Q9" s="4" t="s">
        <v>26</v>
      </c>
      <c r="R9" s="3"/>
    </row>
    <row r="10" spans="1:18" ht="15">
      <c r="A10" s="4">
        <v>6</v>
      </c>
      <c r="B10" s="4" t="s">
        <v>41</v>
      </c>
      <c r="C10" s="4" t="s">
        <v>42</v>
      </c>
      <c r="D10" s="4" t="s">
        <v>43</v>
      </c>
      <c r="E10" s="3"/>
      <c r="F10" s="5">
        <v>24208</v>
      </c>
      <c r="G10" s="4">
        <v>53</v>
      </c>
      <c r="H10" s="4" t="str">
        <f>TEXT(4819294801094,"0")</f>
        <v>4819294801094</v>
      </c>
      <c r="I10" s="4" t="s">
        <v>22</v>
      </c>
      <c r="J10" s="4">
        <v>1</v>
      </c>
      <c r="K10" s="4" t="s">
        <v>23</v>
      </c>
      <c r="L10" s="4" t="s">
        <v>24</v>
      </c>
      <c r="M10" s="3"/>
      <c r="N10" s="4">
        <v>816</v>
      </c>
      <c r="O10" s="4" t="s">
        <v>30</v>
      </c>
      <c r="P10" s="3"/>
      <c r="Q10" s="4" t="s">
        <v>26</v>
      </c>
      <c r="R10" s="3"/>
    </row>
    <row r="11" spans="1:18" ht="15">
      <c r="A11" s="4">
        <v>7</v>
      </c>
      <c r="B11" s="4" t="s">
        <v>44</v>
      </c>
      <c r="C11" s="4" t="s">
        <v>45</v>
      </c>
      <c r="D11" s="4" t="s">
        <v>46</v>
      </c>
      <c r="E11" s="3"/>
      <c r="F11" s="5">
        <v>21245</v>
      </c>
      <c r="G11" s="4">
        <v>61</v>
      </c>
      <c r="H11" s="4" t="str">
        <f>TEXT(4819294802345,"0")</f>
        <v>4819294802345</v>
      </c>
      <c r="I11" s="4" t="s">
        <v>22</v>
      </c>
      <c r="J11" s="4">
        <v>2</v>
      </c>
      <c r="K11" s="4" t="s">
        <v>23</v>
      </c>
      <c r="L11" s="4" t="s">
        <v>24</v>
      </c>
      <c r="M11" s="3"/>
      <c r="N11" s="4">
        <v>1375</v>
      </c>
      <c r="O11" s="4" t="s">
        <v>30</v>
      </c>
      <c r="P11" s="3"/>
      <c r="Q11" s="4" t="s">
        <v>26</v>
      </c>
      <c r="R11" s="3"/>
    </row>
    <row r="12" spans="1:18" ht="15">
      <c r="A12" s="4">
        <v>8</v>
      </c>
      <c r="B12" s="4" t="s">
        <v>47</v>
      </c>
      <c r="C12" s="4" t="s">
        <v>48</v>
      </c>
      <c r="D12" s="4" t="s">
        <v>49</v>
      </c>
      <c r="E12" s="3"/>
      <c r="F12" s="5">
        <v>17210</v>
      </c>
      <c r="G12" s="4">
        <v>72</v>
      </c>
      <c r="H12" s="4" t="str">
        <f>TEXT(4819294800323,"0")</f>
        <v>4819294800323</v>
      </c>
      <c r="I12" s="4" t="s">
        <v>22</v>
      </c>
      <c r="J12" s="4">
        <v>1</v>
      </c>
      <c r="K12" s="4" t="s">
        <v>23</v>
      </c>
      <c r="L12" s="4" t="s">
        <v>24</v>
      </c>
      <c r="M12" s="3"/>
      <c r="N12" s="4">
        <v>273</v>
      </c>
      <c r="O12" s="4" t="s">
        <v>30</v>
      </c>
      <c r="P12" s="3"/>
      <c r="Q12" s="4" t="s">
        <v>26</v>
      </c>
      <c r="R12" s="3"/>
    </row>
    <row r="13" spans="1:18" ht="15">
      <c r="A13" s="4">
        <v>9</v>
      </c>
      <c r="B13" s="4" t="s">
        <v>50</v>
      </c>
      <c r="C13" s="4" t="s">
        <v>51</v>
      </c>
      <c r="D13" s="4" t="s">
        <v>52</v>
      </c>
      <c r="E13" s="3"/>
      <c r="F13" s="5">
        <v>21883</v>
      </c>
      <c r="G13" s="4">
        <v>59</v>
      </c>
      <c r="H13" s="4" t="str">
        <f>TEXT(4819294800050,"0")</f>
        <v>4819294800050</v>
      </c>
      <c r="I13" s="4" t="s">
        <v>22</v>
      </c>
      <c r="J13" s="4">
        <v>1</v>
      </c>
      <c r="K13" s="4" t="s">
        <v>23</v>
      </c>
      <c r="L13" s="4" t="s">
        <v>24</v>
      </c>
      <c r="M13" s="3"/>
      <c r="N13" s="4">
        <v>813</v>
      </c>
      <c r="O13" s="4" t="s">
        <v>30</v>
      </c>
      <c r="P13" s="3"/>
      <c r="Q13" s="4" t="s">
        <v>26</v>
      </c>
      <c r="R13" s="3"/>
    </row>
    <row r="14" spans="1:18" ht="15">
      <c r="A14" s="4">
        <v>10</v>
      </c>
      <c r="B14" s="4" t="s">
        <v>53</v>
      </c>
      <c r="C14" s="4" t="s">
        <v>54</v>
      </c>
      <c r="D14" s="4" t="s">
        <v>55</v>
      </c>
      <c r="E14" s="3"/>
      <c r="F14" s="5">
        <v>23957</v>
      </c>
      <c r="G14" s="4">
        <v>53</v>
      </c>
      <c r="H14" s="4" t="str">
        <f>TEXT(4819294802065,"0")</f>
        <v>4819294802065</v>
      </c>
      <c r="I14" s="4" t="s">
        <v>40</v>
      </c>
      <c r="J14" s="4">
        <v>2</v>
      </c>
      <c r="K14" s="4" t="s">
        <v>23</v>
      </c>
      <c r="L14" s="4" t="s">
        <v>24</v>
      </c>
      <c r="M14" s="3"/>
      <c r="N14" s="4">
        <v>1428</v>
      </c>
      <c r="O14" s="4" t="s">
        <v>30</v>
      </c>
      <c r="P14" s="3"/>
      <c r="Q14" s="4" t="s">
        <v>26</v>
      </c>
      <c r="R14" s="3"/>
    </row>
    <row r="15" spans="1:18" ht="15">
      <c r="A15" s="4">
        <v>11</v>
      </c>
      <c r="B15" s="4" t="s">
        <v>56</v>
      </c>
      <c r="C15" s="4" t="s">
        <v>57</v>
      </c>
      <c r="D15" s="4" t="s">
        <v>58</v>
      </c>
      <c r="E15" s="3"/>
      <c r="F15" s="5">
        <v>20400</v>
      </c>
      <c r="G15" s="4">
        <v>63</v>
      </c>
      <c r="H15" s="4" t="str">
        <f>TEXT(4819294801896,"0")</f>
        <v>4819294801896</v>
      </c>
      <c r="I15" s="4" t="s">
        <v>40</v>
      </c>
      <c r="J15" s="4">
        <v>2</v>
      </c>
      <c r="K15" s="4" t="s">
        <v>23</v>
      </c>
      <c r="L15" s="4" t="s">
        <v>24</v>
      </c>
      <c r="M15" s="3"/>
      <c r="N15" s="4">
        <v>819</v>
      </c>
      <c r="O15" s="4" t="s">
        <v>30</v>
      </c>
      <c r="P15" s="3"/>
      <c r="Q15" s="4" t="s">
        <v>26</v>
      </c>
      <c r="R15" s="3"/>
    </row>
    <row r="16" spans="1:18" ht="15">
      <c r="A16" s="4">
        <v>12</v>
      </c>
      <c r="B16" s="4" t="s">
        <v>59</v>
      </c>
      <c r="C16" s="4" t="s">
        <v>60</v>
      </c>
      <c r="D16" s="4" t="s">
        <v>61</v>
      </c>
      <c r="E16" s="3"/>
      <c r="F16" s="5">
        <v>22531</v>
      </c>
      <c r="G16" s="4">
        <v>57</v>
      </c>
      <c r="H16" s="4" t="str">
        <f>TEXT(4819294802178,"0")</f>
        <v>4819294802178</v>
      </c>
      <c r="I16" s="4" t="s">
        <v>40</v>
      </c>
      <c r="J16" s="4">
        <v>2</v>
      </c>
      <c r="K16" s="4" t="s">
        <v>23</v>
      </c>
      <c r="L16" s="4" t="s">
        <v>24</v>
      </c>
      <c r="M16" s="3"/>
      <c r="N16" s="4">
        <v>1376</v>
      </c>
      <c r="O16" s="4" t="s">
        <v>30</v>
      </c>
      <c r="P16" s="3"/>
      <c r="Q16" s="4" t="s">
        <v>26</v>
      </c>
      <c r="R16" s="3"/>
    </row>
    <row r="17" spans="1:18" ht="15">
      <c r="A17" s="4">
        <v>13</v>
      </c>
      <c r="B17" s="4" t="s">
        <v>62</v>
      </c>
      <c r="C17" s="4" t="s">
        <v>63</v>
      </c>
      <c r="D17" s="4" t="s">
        <v>64</v>
      </c>
      <c r="E17" s="3"/>
      <c r="F17" s="5">
        <v>21127</v>
      </c>
      <c r="G17" s="4">
        <v>61</v>
      </c>
      <c r="H17" s="4" t="str">
        <f>TEXT(4819294802089,"0")</f>
        <v>4819294802089</v>
      </c>
      <c r="I17" s="4" t="s">
        <v>40</v>
      </c>
      <c r="J17" s="4">
        <v>2</v>
      </c>
      <c r="K17" s="4" t="s">
        <v>23</v>
      </c>
      <c r="L17" s="4" t="s">
        <v>24</v>
      </c>
      <c r="M17" s="3"/>
      <c r="N17" s="4">
        <v>1082</v>
      </c>
      <c r="O17" s="3"/>
      <c r="P17" s="3"/>
      <c r="Q17" s="4" t="s">
        <v>26</v>
      </c>
      <c r="R17" s="3"/>
    </row>
    <row r="18" spans="1:18" ht="15">
      <c r="A18" s="4">
        <v>14</v>
      </c>
      <c r="B18" s="4" t="s">
        <v>65</v>
      </c>
      <c r="C18" s="4" t="s">
        <v>66</v>
      </c>
      <c r="D18" s="4" t="s">
        <v>67</v>
      </c>
      <c r="E18" s="3"/>
      <c r="F18" s="5">
        <v>23071</v>
      </c>
      <c r="G18" s="4">
        <v>56</v>
      </c>
      <c r="H18" s="4" t="str">
        <f>TEXT(4819294802691,"0")</f>
        <v>4819294802691</v>
      </c>
      <c r="I18" s="4" t="s">
        <v>40</v>
      </c>
      <c r="J18" s="4">
        <v>2</v>
      </c>
      <c r="K18" s="4" t="s">
        <v>23</v>
      </c>
      <c r="L18" s="4" t="s">
        <v>24</v>
      </c>
      <c r="M18" s="3"/>
      <c r="N18" s="4">
        <v>1083</v>
      </c>
      <c r="O18" s="4" t="s">
        <v>30</v>
      </c>
      <c r="P18" s="3"/>
      <c r="Q18" s="4" t="s">
        <v>26</v>
      </c>
      <c r="R18" s="3"/>
    </row>
    <row r="19" spans="1:18" ht="15">
      <c r="A19" s="4">
        <v>15</v>
      </c>
      <c r="B19" s="4" t="s">
        <v>68</v>
      </c>
      <c r="C19" s="4" t="s">
        <v>69</v>
      </c>
      <c r="D19" s="4" t="s">
        <v>70</v>
      </c>
      <c r="E19" s="3"/>
      <c r="F19" s="5">
        <v>13709</v>
      </c>
      <c r="G19" s="4">
        <v>81</v>
      </c>
      <c r="H19" s="4" t="str">
        <f>TEXT(4819294802391,"0")</f>
        <v>4819294802391</v>
      </c>
      <c r="I19" s="4" t="s">
        <v>40</v>
      </c>
      <c r="J19" s="4">
        <v>2</v>
      </c>
      <c r="K19" s="4" t="s">
        <v>23</v>
      </c>
      <c r="L19" s="4" t="s">
        <v>24</v>
      </c>
      <c r="M19" s="3"/>
      <c r="N19" s="4">
        <v>277</v>
      </c>
      <c r="O19" s="4" t="s">
        <v>30</v>
      </c>
      <c r="P19" s="3"/>
      <c r="Q19" s="4" t="s">
        <v>26</v>
      </c>
      <c r="R19" s="3"/>
    </row>
    <row r="20" spans="1:18" ht="15">
      <c r="A20" s="4">
        <v>16</v>
      </c>
      <c r="B20" s="4" t="s">
        <v>71</v>
      </c>
      <c r="C20" s="4" t="s">
        <v>72</v>
      </c>
      <c r="D20" s="4" t="s">
        <v>73</v>
      </c>
      <c r="E20" s="3"/>
      <c r="F20" s="5">
        <v>15859</v>
      </c>
      <c r="G20" s="4">
        <v>75</v>
      </c>
      <c r="H20" s="4" t="str">
        <f>TEXT(4819294803286,"0")</f>
        <v>4819294803286</v>
      </c>
      <c r="I20" s="4" t="s">
        <v>22</v>
      </c>
      <c r="J20" s="4">
        <v>2</v>
      </c>
      <c r="K20" s="4" t="s">
        <v>23</v>
      </c>
      <c r="L20" s="4" t="s">
        <v>24</v>
      </c>
      <c r="M20" s="3"/>
      <c r="N20" s="4">
        <v>822</v>
      </c>
      <c r="O20" s="4" t="s">
        <v>30</v>
      </c>
      <c r="P20" s="3"/>
      <c r="Q20" s="4" t="s">
        <v>26</v>
      </c>
      <c r="R20" s="3"/>
    </row>
    <row r="21" spans="1:18" ht="15">
      <c r="A21" s="4">
        <v>17</v>
      </c>
      <c r="B21" s="4" t="s">
        <v>74</v>
      </c>
      <c r="C21" s="4" t="s">
        <v>75</v>
      </c>
      <c r="D21" s="4" t="s">
        <v>76</v>
      </c>
      <c r="E21" s="3"/>
      <c r="F21" s="5">
        <v>19139</v>
      </c>
      <c r="G21" s="4">
        <v>67</v>
      </c>
      <c r="H21" s="4" t="str">
        <f>TEXT(4819294802620,"0")</f>
        <v>4819294802620</v>
      </c>
      <c r="I21" s="4" t="s">
        <v>40</v>
      </c>
      <c r="J21" s="4">
        <v>2</v>
      </c>
      <c r="K21" s="4" t="s">
        <v>23</v>
      </c>
      <c r="L21" s="4" t="s">
        <v>24</v>
      </c>
      <c r="M21" s="3"/>
      <c r="N21" s="4">
        <v>826</v>
      </c>
      <c r="O21" s="4" t="s">
        <v>30</v>
      </c>
      <c r="P21" s="3"/>
      <c r="Q21" s="4" t="s">
        <v>26</v>
      </c>
      <c r="R21" s="3"/>
    </row>
    <row r="22" spans="1:18" ht="15">
      <c r="A22" s="4">
        <v>18</v>
      </c>
      <c r="B22" s="4" t="s">
        <v>77</v>
      </c>
      <c r="C22" s="4" t="s">
        <v>78</v>
      </c>
      <c r="D22" s="4" t="s">
        <v>79</v>
      </c>
      <c r="E22" s="3"/>
      <c r="F22" s="5">
        <v>32184</v>
      </c>
      <c r="G22" s="4">
        <v>31</v>
      </c>
      <c r="H22" s="4" t="str">
        <f>TEXT(4819294802260,"0")</f>
        <v>4819294802260</v>
      </c>
      <c r="I22" s="4" t="s">
        <v>40</v>
      </c>
      <c r="J22" s="4">
        <v>2</v>
      </c>
      <c r="K22" s="4" t="s">
        <v>23</v>
      </c>
      <c r="L22" s="4" t="s">
        <v>24</v>
      </c>
      <c r="M22" s="3"/>
      <c r="N22" s="4">
        <v>1374</v>
      </c>
      <c r="O22" s="4" t="s">
        <v>30</v>
      </c>
      <c r="P22" s="3"/>
      <c r="Q22" s="4" t="s">
        <v>26</v>
      </c>
      <c r="R22" s="3"/>
    </row>
    <row r="23" spans="1:18" ht="15">
      <c r="A23" s="4">
        <v>19</v>
      </c>
      <c r="B23" s="4" t="s">
        <v>80</v>
      </c>
      <c r="C23" s="4" t="s">
        <v>81</v>
      </c>
      <c r="D23" s="4" t="s">
        <v>82</v>
      </c>
      <c r="E23" s="3"/>
      <c r="F23" s="5">
        <v>19180</v>
      </c>
      <c r="G23" s="4">
        <v>66</v>
      </c>
      <c r="H23" s="4" t="str">
        <f>TEXT(4819294802370,"0")</f>
        <v>4819294802370</v>
      </c>
      <c r="I23" s="4" t="s">
        <v>40</v>
      </c>
      <c r="J23" s="4">
        <v>2</v>
      </c>
      <c r="K23" s="4" t="s">
        <v>23</v>
      </c>
      <c r="L23" s="4" t="s">
        <v>24</v>
      </c>
      <c r="M23" s="3"/>
      <c r="N23" s="4">
        <v>1226</v>
      </c>
      <c r="O23" s="4" t="s">
        <v>30</v>
      </c>
      <c r="P23" s="3"/>
      <c r="Q23" s="4" t="s">
        <v>26</v>
      </c>
      <c r="R23" s="3"/>
    </row>
    <row r="24" spans="1:18" ht="15">
      <c r="A24" s="4">
        <v>20</v>
      </c>
      <c r="B24" s="4" t="s">
        <v>83</v>
      </c>
      <c r="C24" s="4" t="s">
        <v>84</v>
      </c>
      <c r="D24" s="4" t="s">
        <v>85</v>
      </c>
      <c r="E24" s="3"/>
      <c r="F24" s="5">
        <v>23886</v>
      </c>
      <c r="G24" s="4">
        <v>54</v>
      </c>
      <c r="H24" s="4" t="str">
        <f>TEXT(4819294801492,"0")</f>
        <v>4819294801492</v>
      </c>
      <c r="I24" s="4" t="s">
        <v>40</v>
      </c>
      <c r="J24" s="4">
        <v>1</v>
      </c>
      <c r="K24" s="4" t="s">
        <v>23</v>
      </c>
      <c r="L24" s="4" t="s">
        <v>24</v>
      </c>
      <c r="M24" s="3"/>
      <c r="N24" s="4">
        <v>812</v>
      </c>
      <c r="O24" s="4" t="s">
        <v>30</v>
      </c>
      <c r="P24" s="3"/>
      <c r="Q24" s="4" t="s">
        <v>26</v>
      </c>
      <c r="R24" s="3"/>
    </row>
    <row r="25" spans="1:18" ht="15">
      <c r="A25" s="4">
        <v>21</v>
      </c>
      <c r="B25" s="4" t="s">
        <v>86</v>
      </c>
      <c r="C25" s="4" t="s">
        <v>87</v>
      </c>
      <c r="D25" s="4" t="s">
        <v>88</v>
      </c>
      <c r="E25" s="3"/>
      <c r="F25" s="5">
        <v>23991</v>
      </c>
      <c r="G25" s="4">
        <v>53</v>
      </c>
      <c r="H25" s="4" t="str">
        <f>TEXT(4819294802330,"0")</f>
        <v>4819294802330</v>
      </c>
      <c r="I25" s="4" t="s">
        <v>40</v>
      </c>
      <c r="J25" s="4">
        <v>2</v>
      </c>
      <c r="K25" s="4" t="s">
        <v>23</v>
      </c>
      <c r="L25" s="4" t="s">
        <v>24</v>
      </c>
      <c r="M25" s="3"/>
      <c r="N25" s="4">
        <v>1081</v>
      </c>
      <c r="O25" s="4" t="s">
        <v>30</v>
      </c>
      <c r="P25" s="3"/>
      <c r="Q25" s="4" t="s">
        <v>26</v>
      </c>
      <c r="R25" s="3"/>
    </row>
    <row r="26" spans="1:18" ht="15">
      <c r="A26" s="4">
        <v>22</v>
      </c>
      <c r="B26" s="4" t="s">
        <v>89</v>
      </c>
      <c r="C26" s="4" t="s">
        <v>90</v>
      </c>
      <c r="D26" s="4" t="s">
        <v>91</v>
      </c>
      <c r="E26" s="3"/>
      <c r="F26" s="5">
        <v>21129</v>
      </c>
      <c r="G26" s="4">
        <v>61</v>
      </c>
      <c r="H26" s="4" t="str">
        <f>TEXT(4819294802185,"0")</f>
        <v>4819294802185</v>
      </c>
      <c r="I26" s="4" t="s">
        <v>22</v>
      </c>
      <c r="J26" s="4">
        <v>2</v>
      </c>
      <c r="K26" s="4" t="s">
        <v>23</v>
      </c>
      <c r="L26" s="4" t="s">
        <v>24</v>
      </c>
      <c r="M26" s="3"/>
      <c r="N26" s="4">
        <v>371</v>
      </c>
      <c r="O26" s="4" t="s">
        <v>30</v>
      </c>
      <c r="P26" s="3"/>
      <c r="Q26" s="4" t="s">
        <v>26</v>
      </c>
      <c r="R26" s="3"/>
    </row>
    <row r="27" spans="1:18" ht="15">
      <c r="A27" s="4">
        <v>23</v>
      </c>
      <c r="B27" s="4" t="s">
        <v>92</v>
      </c>
      <c r="C27" s="4" t="s">
        <v>93</v>
      </c>
      <c r="D27" s="4" t="s">
        <v>94</v>
      </c>
      <c r="E27" s="3"/>
      <c r="F27" s="5">
        <v>11902</v>
      </c>
      <c r="G27" s="4">
        <v>86</v>
      </c>
      <c r="H27" s="4" t="str">
        <f>TEXT(4819294800334,"0")</f>
        <v>4819294800334</v>
      </c>
      <c r="I27" s="4" t="s">
        <v>22</v>
      </c>
      <c r="J27" s="4">
        <v>1</v>
      </c>
      <c r="K27" s="4" t="s">
        <v>23</v>
      </c>
      <c r="L27" s="4" t="s">
        <v>24</v>
      </c>
      <c r="M27" s="3"/>
      <c r="N27" s="4">
        <v>818</v>
      </c>
      <c r="O27" s="4" t="s">
        <v>30</v>
      </c>
      <c r="P27" s="3"/>
      <c r="Q27" s="4" t="s">
        <v>26</v>
      </c>
      <c r="R27" s="3"/>
    </row>
    <row r="28" spans="1:18" ht="15">
      <c r="A28" s="4">
        <v>24</v>
      </c>
      <c r="B28" s="4" t="s">
        <v>95</v>
      </c>
      <c r="C28" s="4" t="s">
        <v>96</v>
      </c>
      <c r="D28" s="4" t="s">
        <v>97</v>
      </c>
      <c r="E28" s="3"/>
      <c r="F28" s="5">
        <v>23479</v>
      </c>
      <c r="G28" s="4">
        <v>55</v>
      </c>
      <c r="H28" s="4" t="str">
        <f>TEXT(4819294801740,"0")</f>
        <v>4819294801740</v>
      </c>
      <c r="I28" s="4" t="s">
        <v>98</v>
      </c>
      <c r="J28" s="4">
        <v>3</v>
      </c>
      <c r="K28" s="4" t="s">
        <v>23</v>
      </c>
      <c r="L28" s="4" t="s">
        <v>24</v>
      </c>
      <c r="M28" s="3"/>
      <c r="N28" s="4">
        <v>372</v>
      </c>
      <c r="O28" s="3"/>
      <c r="P28" s="3"/>
      <c r="Q28" s="4" t="s">
        <v>26</v>
      </c>
      <c r="R28" s="3"/>
    </row>
    <row r="29" spans="1:18" ht="15">
      <c r="A29" s="4">
        <v>25</v>
      </c>
      <c r="B29" s="4" t="s">
        <v>99</v>
      </c>
      <c r="C29" s="4" t="s">
        <v>100</v>
      </c>
      <c r="D29" s="4" t="s">
        <v>101</v>
      </c>
      <c r="E29" s="3"/>
      <c r="F29" s="5">
        <v>21042</v>
      </c>
      <c r="G29" s="4">
        <v>61</v>
      </c>
      <c r="H29" s="4" t="str">
        <f>TEXT(4819294801777,"0")</f>
        <v>4819294801777</v>
      </c>
      <c r="I29" s="4" t="s">
        <v>40</v>
      </c>
      <c r="J29" s="4">
        <v>2</v>
      </c>
      <c r="K29" s="4" t="s">
        <v>23</v>
      </c>
      <c r="L29" s="4" t="s">
        <v>24</v>
      </c>
      <c r="M29" s="3"/>
      <c r="N29" s="4">
        <v>1378</v>
      </c>
      <c r="O29" s="4" t="s">
        <v>30</v>
      </c>
      <c r="P29" s="3"/>
      <c r="Q29" s="4" t="s">
        <v>26</v>
      </c>
      <c r="R29" s="3"/>
    </row>
    <row r="30" spans="1:18" ht="15">
      <c r="A30" s="4">
        <v>26</v>
      </c>
      <c r="B30" s="4" t="s">
        <v>102</v>
      </c>
      <c r="C30" s="4" t="s">
        <v>103</v>
      </c>
      <c r="D30" s="4" t="s">
        <v>67</v>
      </c>
      <c r="E30" s="3"/>
      <c r="F30" s="5">
        <v>23111</v>
      </c>
      <c r="G30" s="4">
        <v>56</v>
      </c>
      <c r="H30" s="4" t="str">
        <f>TEXT(4819294801782,"0")</f>
        <v>4819294801782</v>
      </c>
      <c r="I30" s="4" t="s">
        <v>40</v>
      </c>
      <c r="J30" s="4">
        <v>2</v>
      </c>
      <c r="K30" s="4" t="s">
        <v>23</v>
      </c>
      <c r="L30" s="4" t="s">
        <v>24</v>
      </c>
      <c r="M30" s="3"/>
      <c r="N30" s="4">
        <v>279</v>
      </c>
      <c r="O30" s="4" t="s">
        <v>30</v>
      </c>
      <c r="P30" s="3"/>
      <c r="Q30" s="4" t="s">
        <v>26</v>
      </c>
      <c r="R30" s="3"/>
    </row>
    <row r="31" spans="1:18" ht="15">
      <c r="A31" s="4">
        <v>27</v>
      </c>
      <c r="B31" s="4" t="s">
        <v>104</v>
      </c>
      <c r="C31" s="4" t="s">
        <v>105</v>
      </c>
      <c r="D31" s="4" t="s">
        <v>106</v>
      </c>
      <c r="E31" s="3"/>
      <c r="F31" s="5">
        <v>20095</v>
      </c>
      <c r="G31" s="4">
        <v>64</v>
      </c>
      <c r="H31" s="4" t="str">
        <f>TEXT(4819294802253,"0")</f>
        <v>4819294802253</v>
      </c>
      <c r="I31" s="4" t="s">
        <v>40</v>
      </c>
      <c r="J31" s="4">
        <v>2</v>
      </c>
      <c r="K31" s="4" t="s">
        <v>23</v>
      </c>
      <c r="L31" s="4" t="s">
        <v>24</v>
      </c>
      <c r="M31" s="3"/>
      <c r="N31" s="4">
        <v>1224</v>
      </c>
      <c r="O31" s="4" t="s">
        <v>30</v>
      </c>
      <c r="P31" s="3"/>
      <c r="Q31" s="4" t="s">
        <v>26</v>
      </c>
      <c r="R31" s="3"/>
    </row>
    <row r="32" spans="1:18" ht="15">
      <c r="A32" s="4">
        <v>28</v>
      </c>
      <c r="B32" s="4" t="s">
        <v>107</v>
      </c>
      <c r="C32" s="4" t="s">
        <v>108</v>
      </c>
      <c r="D32" s="4" t="s">
        <v>109</v>
      </c>
      <c r="E32" s="3"/>
      <c r="F32" s="5">
        <v>17764</v>
      </c>
      <c r="G32" s="4">
        <v>70</v>
      </c>
      <c r="H32" s="4" t="str">
        <f>TEXT(4819294802770,"0")</f>
        <v>4819294802770</v>
      </c>
      <c r="I32" s="4" t="s">
        <v>40</v>
      </c>
      <c r="J32" s="4">
        <v>2</v>
      </c>
      <c r="K32" s="4" t="s">
        <v>23</v>
      </c>
      <c r="L32" s="4" t="s">
        <v>24</v>
      </c>
      <c r="M32" s="3"/>
      <c r="N32" s="4">
        <v>825</v>
      </c>
      <c r="O32" s="4" t="s">
        <v>30</v>
      </c>
      <c r="P32" s="3"/>
      <c r="Q32" s="4" t="s">
        <v>26</v>
      </c>
      <c r="R32" s="3"/>
    </row>
    <row r="33" spans="1:18" ht="15">
      <c r="A33" s="4">
        <v>29</v>
      </c>
      <c r="B33" s="4" t="s">
        <v>110</v>
      </c>
      <c r="C33" s="4" t="s">
        <v>111</v>
      </c>
      <c r="D33" s="4" t="s">
        <v>112</v>
      </c>
      <c r="E33" s="3"/>
      <c r="F33" s="5">
        <v>18769</v>
      </c>
      <c r="G33" s="4">
        <v>68</v>
      </c>
      <c r="H33" s="4" t="str">
        <f>TEXT(4819294799922,"0")</f>
        <v>4819294799922</v>
      </c>
      <c r="I33" s="4" t="s">
        <v>22</v>
      </c>
      <c r="J33" s="4">
        <v>1</v>
      </c>
      <c r="K33" s="4" t="s">
        <v>23</v>
      </c>
      <c r="L33" s="4" t="s">
        <v>24</v>
      </c>
      <c r="M33" s="3"/>
      <c r="N33" s="4">
        <v>275</v>
      </c>
      <c r="O33" s="4" t="s">
        <v>25</v>
      </c>
      <c r="P33" s="3"/>
      <c r="Q33" s="4" t="s">
        <v>26</v>
      </c>
      <c r="R33" s="3"/>
    </row>
    <row r="34" spans="1:18" ht="15">
      <c r="A34" s="4">
        <v>30</v>
      </c>
      <c r="B34" s="4" t="s">
        <v>113</v>
      </c>
      <c r="C34" s="4" t="s">
        <v>114</v>
      </c>
      <c r="D34" s="4" t="s">
        <v>109</v>
      </c>
      <c r="E34" s="3"/>
      <c r="F34" s="5">
        <v>21325</v>
      </c>
      <c r="G34" s="4">
        <v>61</v>
      </c>
      <c r="H34" s="4" t="str">
        <f>TEXT(4819294814678,"0")</f>
        <v>4819294814678</v>
      </c>
      <c r="I34" s="4" t="s">
        <v>115</v>
      </c>
      <c r="J34" s="4">
        <v>8</v>
      </c>
      <c r="K34" s="4" t="s">
        <v>23</v>
      </c>
      <c r="L34" s="4" t="s">
        <v>24</v>
      </c>
      <c r="M34" s="3"/>
      <c r="N34" s="4">
        <v>871</v>
      </c>
      <c r="O34" s="4" t="s">
        <v>30</v>
      </c>
      <c r="P34" s="3"/>
      <c r="Q34" s="4" t="s">
        <v>26</v>
      </c>
      <c r="R34" s="3"/>
    </row>
    <row r="35" spans="1:18" ht="15">
      <c r="A35" s="4">
        <v>31</v>
      </c>
      <c r="B35" s="4" t="s">
        <v>116</v>
      </c>
      <c r="C35" s="4" t="s">
        <v>117</v>
      </c>
      <c r="D35" s="4" t="s">
        <v>118</v>
      </c>
      <c r="E35" s="3"/>
      <c r="F35" s="5">
        <v>19288</v>
      </c>
      <c r="G35" s="4">
        <v>66</v>
      </c>
      <c r="H35" s="4" t="str">
        <f>TEXT(19524819294803400,"0")</f>
        <v>19524819294803400</v>
      </c>
      <c r="I35" s="4" t="s">
        <v>40</v>
      </c>
      <c r="J35" s="4">
        <v>2</v>
      </c>
      <c r="K35" s="4" t="s">
        <v>23</v>
      </c>
      <c r="L35" s="4" t="s">
        <v>24</v>
      </c>
      <c r="M35" s="3"/>
      <c r="N35" s="4">
        <v>280</v>
      </c>
      <c r="O35" s="4" t="s">
        <v>30</v>
      </c>
      <c r="P35" s="3"/>
      <c r="Q35" s="4" t="s">
        <v>26</v>
      </c>
      <c r="R35" s="3"/>
    </row>
    <row r="36" spans="1:18" ht="15">
      <c r="A36" s="4">
        <v>32</v>
      </c>
      <c r="B36" s="4" t="s">
        <v>119</v>
      </c>
      <c r="C36" s="4" t="s">
        <v>120</v>
      </c>
      <c r="D36" s="4" t="s">
        <v>121</v>
      </c>
      <c r="E36" s="3"/>
      <c r="F36" s="5">
        <v>23872</v>
      </c>
      <c r="G36" s="4">
        <v>54</v>
      </c>
      <c r="H36" s="4" t="str">
        <f>TEXT(4819294804276,"0")</f>
        <v>4819294804276</v>
      </c>
      <c r="I36" s="4" t="s">
        <v>98</v>
      </c>
      <c r="J36" s="4">
        <v>3</v>
      </c>
      <c r="K36" s="4" t="s">
        <v>23</v>
      </c>
      <c r="L36" s="4" t="s">
        <v>24</v>
      </c>
      <c r="M36" s="3"/>
      <c r="N36" s="4">
        <v>284</v>
      </c>
      <c r="O36" s="4" t="s">
        <v>30</v>
      </c>
      <c r="P36" s="3"/>
      <c r="Q36" s="4" t="s">
        <v>26</v>
      </c>
      <c r="R36" s="3"/>
    </row>
    <row r="37" spans="1:18" ht="15">
      <c r="A37" s="4">
        <v>33</v>
      </c>
      <c r="B37" s="4" t="s">
        <v>122</v>
      </c>
      <c r="C37" s="4" t="s">
        <v>123</v>
      </c>
      <c r="D37" s="4" t="s">
        <v>124</v>
      </c>
      <c r="E37" s="3"/>
      <c r="F37" s="5">
        <v>22280</v>
      </c>
      <c r="G37" s="4">
        <v>58</v>
      </c>
      <c r="H37" s="4" t="str">
        <f>TEXT(19604839294106600,"0")</f>
        <v>19604839294106600</v>
      </c>
      <c r="I37" s="4" t="s">
        <v>40</v>
      </c>
      <c r="J37" s="4">
        <v>2</v>
      </c>
      <c r="K37" s="4" t="s">
        <v>23</v>
      </c>
      <c r="L37" s="4" t="s">
        <v>24</v>
      </c>
      <c r="M37" s="3"/>
      <c r="N37" s="4">
        <v>1427</v>
      </c>
      <c r="O37" s="4" t="s">
        <v>30</v>
      </c>
      <c r="P37" s="3"/>
      <c r="Q37" s="4" t="s">
        <v>26</v>
      </c>
      <c r="R37" s="3"/>
    </row>
    <row r="38" spans="1:18" ht="15">
      <c r="A38" s="4">
        <v>34</v>
      </c>
      <c r="B38" s="4" t="s">
        <v>125</v>
      </c>
      <c r="C38" s="4" t="s">
        <v>92</v>
      </c>
      <c r="D38" s="4" t="s">
        <v>126</v>
      </c>
      <c r="E38" s="3"/>
      <c r="F38" s="5">
        <v>18449</v>
      </c>
      <c r="G38" s="4">
        <v>68</v>
      </c>
      <c r="H38" s="4" t="str">
        <f>TEXT(4819294809142,"0")</f>
        <v>4819294809142</v>
      </c>
      <c r="I38" s="4" t="s">
        <v>127</v>
      </c>
      <c r="J38" s="4">
        <v>5</v>
      </c>
      <c r="K38" s="4" t="s">
        <v>23</v>
      </c>
      <c r="L38" s="4" t="s">
        <v>24</v>
      </c>
      <c r="M38" s="3"/>
      <c r="N38" s="4">
        <v>1092</v>
      </c>
      <c r="O38" s="4" t="s">
        <v>30</v>
      </c>
      <c r="P38" s="3"/>
      <c r="Q38" s="4" t="s">
        <v>26</v>
      </c>
      <c r="R38" s="3"/>
    </row>
    <row r="39" spans="1:18" ht="15">
      <c r="A39" s="4">
        <v>35</v>
      </c>
      <c r="B39" s="4" t="s">
        <v>128</v>
      </c>
      <c r="C39" s="4" t="s">
        <v>129</v>
      </c>
      <c r="D39" s="4" t="s">
        <v>130</v>
      </c>
      <c r="E39" s="3"/>
      <c r="F39" s="5">
        <v>22852</v>
      </c>
      <c r="G39" s="4">
        <v>56</v>
      </c>
      <c r="H39" s="4" t="str">
        <f>TEXT(4819294802522,"0")</f>
        <v>4819294802522</v>
      </c>
      <c r="I39" s="4" t="s">
        <v>40</v>
      </c>
      <c r="J39" s="4">
        <v>2</v>
      </c>
      <c r="K39" s="4" t="s">
        <v>23</v>
      </c>
      <c r="L39" s="4" t="s">
        <v>24</v>
      </c>
      <c r="M39" s="3"/>
      <c r="N39" s="4">
        <v>821</v>
      </c>
      <c r="O39" s="4" t="s">
        <v>30</v>
      </c>
      <c r="P39" s="3"/>
      <c r="Q39" s="4" t="s">
        <v>26</v>
      </c>
      <c r="R39" s="3"/>
    </row>
    <row r="40" spans="1:18" ht="15">
      <c r="A40" s="4">
        <v>36</v>
      </c>
      <c r="B40" s="4" t="s">
        <v>131</v>
      </c>
      <c r="C40" s="4" t="s">
        <v>132</v>
      </c>
      <c r="D40" s="4" t="s">
        <v>133</v>
      </c>
      <c r="E40" s="3"/>
      <c r="F40" s="5">
        <v>22715</v>
      </c>
      <c r="G40" s="4">
        <v>57</v>
      </c>
      <c r="H40" s="4" t="str">
        <f>TEXT(4819294809189,"0")</f>
        <v>4819294809189</v>
      </c>
      <c r="I40" s="4" t="s">
        <v>127</v>
      </c>
      <c r="J40" s="4">
        <v>5</v>
      </c>
      <c r="K40" s="4" t="s">
        <v>23</v>
      </c>
      <c r="L40" s="4" t="s">
        <v>24</v>
      </c>
      <c r="M40" s="3"/>
      <c r="N40" s="4">
        <v>291</v>
      </c>
      <c r="O40" s="4" t="s">
        <v>30</v>
      </c>
      <c r="P40" s="3"/>
      <c r="Q40" s="4" t="s">
        <v>26</v>
      </c>
      <c r="R40" s="3"/>
    </row>
    <row r="41" spans="1:18" ht="15">
      <c r="A41" s="4">
        <v>37</v>
      </c>
      <c r="B41" s="4" t="s">
        <v>134</v>
      </c>
      <c r="C41" s="4" t="s">
        <v>135</v>
      </c>
      <c r="D41" s="4" t="s">
        <v>136</v>
      </c>
      <c r="E41" s="3"/>
      <c r="F41" s="5">
        <v>19360</v>
      </c>
      <c r="G41" s="4">
        <v>66</v>
      </c>
      <c r="H41" s="4" t="str">
        <f>TEXT(4819294800340,"0")</f>
        <v>4819294800340</v>
      </c>
      <c r="I41" s="4" t="s">
        <v>22</v>
      </c>
      <c r="J41" s="4">
        <v>1</v>
      </c>
      <c r="K41" s="4" t="s">
        <v>23</v>
      </c>
      <c r="L41" s="4" t="s">
        <v>24</v>
      </c>
      <c r="M41" s="3"/>
      <c r="N41" s="4">
        <v>814</v>
      </c>
      <c r="O41" s="4" t="s">
        <v>30</v>
      </c>
      <c r="P41" s="3"/>
      <c r="Q41" s="4" t="s">
        <v>26</v>
      </c>
      <c r="R41" s="3"/>
    </row>
    <row r="42" spans="1:18" ht="15">
      <c r="A42" s="4">
        <v>38</v>
      </c>
      <c r="B42" s="4" t="s">
        <v>137</v>
      </c>
      <c r="C42" s="4" t="s">
        <v>138</v>
      </c>
      <c r="D42" s="4" t="s">
        <v>139</v>
      </c>
      <c r="E42" s="3"/>
      <c r="F42" s="5">
        <v>23012</v>
      </c>
      <c r="G42" s="4">
        <v>56</v>
      </c>
      <c r="H42" s="4" t="str">
        <f>TEXT(4819294801319,"0")</f>
        <v>4819294801319</v>
      </c>
      <c r="I42" s="4" t="s">
        <v>22</v>
      </c>
      <c r="J42" s="4">
        <v>1</v>
      </c>
      <c r="K42" s="4" t="s">
        <v>23</v>
      </c>
      <c r="L42" s="4" t="s">
        <v>24</v>
      </c>
      <c r="M42" s="3"/>
      <c r="N42" s="4">
        <v>811</v>
      </c>
      <c r="O42" s="4" t="s">
        <v>30</v>
      </c>
      <c r="P42" s="3"/>
      <c r="Q42" s="4" t="s">
        <v>26</v>
      </c>
      <c r="R42" s="3"/>
    </row>
    <row r="43" spans="1:18" ht="15">
      <c r="A43" s="4">
        <v>39</v>
      </c>
      <c r="B43" s="4" t="s">
        <v>140</v>
      </c>
      <c r="C43" s="4" t="s">
        <v>92</v>
      </c>
      <c r="D43" s="4" t="s">
        <v>141</v>
      </c>
      <c r="E43" s="3"/>
      <c r="F43" s="5">
        <v>22967</v>
      </c>
      <c r="G43" s="4">
        <v>56</v>
      </c>
      <c r="H43" s="4" t="str">
        <f>TEXT(4819294811666,"0")</f>
        <v>4819294811666</v>
      </c>
      <c r="I43" s="4" t="s">
        <v>142</v>
      </c>
      <c r="J43" s="4">
        <v>7</v>
      </c>
      <c r="K43" s="4" t="s">
        <v>23</v>
      </c>
      <c r="L43" s="4" t="s">
        <v>24</v>
      </c>
      <c r="M43" s="3"/>
      <c r="N43" s="4">
        <v>1430</v>
      </c>
      <c r="O43" s="4" t="s">
        <v>30</v>
      </c>
      <c r="P43" s="3"/>
      <c r="Q43" s="4" t="s">
        <v>26</v>
      </c>
      <c r="R43" s="3"/>
    </row>
    <row r="44" spans="1:18" ht="15">
      <c r="A44" s="4">
        <v>40</v>
      </c>
      <c r="B44" s="4" t="s">
        <v>143</v>
      </c>
      <c r="C44" s="4" t="s">
        <v>144</v>
      </c>
      <c r="D44" s="4" t="s">
        <v>145</v>
      </c>
      <c r="E44" s="3"/>
      <c r="F44" s="5">
        <v>15504</v>
      </c>
      <c r="G44" s="4">
        <v>76</v>
      </c>
      <c r="H44" s="4" t="str">
        <f>TEXT(4819294809182,"0")</f>
        <v>4819294809182</v>
      </c>
      <c r="I44" s="4" t="s">
        <v>127</v>
      </c>
      <c r="J44" s="4">
        <v>5</v>
      </c>
      <c r="K44" s="4" t="s">
        <v>23</v>
      </c>
      <c r="L44" s="4" t="s">
        <v>24</v>
      </c>
      <c r="M44" s="3"/>
      <c r="N44" s="4">
        <v>843</v>
      </c>
      <c r="O44" s="4" t="s">
        <v>30</v>
      </c>
      <c r="P44" s="3"/>
      <c r="Q44" s="4" t="s">
        <v>26</v>
      </c>
      <c r="R44" s="3"/>
    </row>
    <row r="45" spans="1:18" ht="15">
      <c r="A45" s="4">
        <v>41</v>
      </c>
      <c r="B45" s="4" t="s">
        <v>146</v>
      </c>
      <c r="C45" s="4" t="s">
        <v>147</v>
      </c>
      <c r="D45" s="4" t="s">
        <v>148</v>
      </c>
      <c r="E45" s="3"/>
      <c r="F45" s="5">
        <v>23772</v>
      </c>
      <c r="G45" s="4">
        <v>54</v>
      </c>
      <c r="H45" s="4" t="str">
        <f>TEXT(4819294809126,"0")</f>
        <v>4819294809126</v>
      </c>
      <c r="I45" s="4" t="s">
        <v>127</v>
      </c>
      <c r="J45" s="4">
        <v>5</v>
      </c>
      <c r="K45" s="4" t="s">
        <v>23</v>
      </c>
      <c r="L45" s="4" t="s">
        <v>24</v>
      </c>
      <c r="M45" s="3"/>
      <c r="N45" s="4">
        <v>294</v>
      </c>
      <c r="O45" s="4" t="s">
        <v>30</v>
      </c>
      <c r="P45" s="3"/>
      <c r="Q45" s="4" t="s">
        <v>26</v>
      </c>
      <c r="R45" s="3"/>
    </row>
    <row r="46" spans="1:18" ht="15">
      <c r="A46" s="4">
        <v>42</v>
      </c>
      <c r="B46" s="4" t="s">
        <v>149</v>
      </c>
      <c r="C46" s="4" t="s">
        <v>150</v>
      </c>
      <c r="D46" s="4" t="s">
        <v>39</v>
      </c>
      <c r="E46" s="3"/>
      <c r="F46" s="5">
        <v>27498</v>
      </c>
      <c r="G46" s="4">
        <v>44</v>
      </c>
      <c r="H46" s="4" t="str">
        <f>TEXT(4819294815331,"0")</f>
        <v>4819294815331</v>
      </c>
      <c r="I46" s="4" t="s">
        <v>151</v>
      </c>
      <c r="J46" s="4">
        <v>9</v>
      </c>
      <c r="K46" s="4" t="s">
        <v>23</v>
      </c>
      <c r="L46" s="4" t="s">
        <v>24</v>
      </c>
      <c r="M46" s="3"/>
      <c r="N46" s="4">
        <v>1104</v>
      </c>
      <c r="O46" s="4" t="s">
        <v>30</v>
      </c>
      <c r="P46" s="3"/>
      <c r="Q46" s="4" t="s">
        <v>26</v>
      </c>
      <c r="R46" s="3"/>
    </row>
    <row r="47" spans="1:18" ht="15">
      <c r="A47" s="4">
        <v>43</v>
      </c>
      <c r="B47" s="4" t="s">
        <v>152</v>
      </c>
      <c r="C47" s="4" t="s">
        <v>138</v>
      </c>
      <c r="D47" s="4" t="s">
        <v>153</v>
      </c>
      <c r="E47" s="3"/>
      <c r="F47" s="5">
        <v>22862</v>
      </c>
      <c r="G47" s="4">
        <v>56</v>
      </c>
      <c r="H47" s="4" t="str">
        <f>TEXT(3323004131782,"0")</f>
        <v>3323004131782</v>
      </c>
      <c r="I47" s="4" t="s">
        <v>151</v>
      </c>
      <c r="J47" s="4">
        <v>7</v>
      </c>
      <c r="K47" s="4" t="s">
        <v>23</v>
      </c>
      <c r="L47" s="4" t="s">
        <v>24</v>
      </c>
      <c r="M47" s="3"/>
      <c r="N47" s="4">
        <v>302</v>
      </c>
      <c r="O47" s="4" t="s">
        <v>30</v>
      </c>
      <c r="P47" s="3"/>
      <c r="Q47" s="4" t="s">
        <v>26</v>
      </c>
      <c r="R47" s="3"/>
    </row>
    <row r="48" spans="1:18" ht="15">
      <c r="A48" s="4">
        <v>44</v>
      </c>
      <c r="B48" s="4" t="s">
        <v>154</v>
      </c>
      <c r="C48" s="4" t="s">
        <v>155</v>
      </c>
      <c r="D48" s="4" t="s">
        <v>156</v>
      </c>
      <c r="E48" s="3"/>
      <c r="F48" s="5">
        <v>26104</v>
      </c>
      <c r="G48" s="4">
        <v>47</v>
      </c>
      <c r="H48" s="4" t="str">
        <f>TEXT(4819294811352,"0")</f>
        <v>4819294811352</v>
      </c>
      <c r="I48" s="4" t="s">
        <v>142</v>
      </c>
      <c r="J48" s="4">
        <v>7</v>
      </c>
      <c r="K48" s="4" t="s">
        <v>23</v>
      </c>
      <c r="L48" s="4" t="s">
        <v>24</v>
      </c>
      <c r="M48" s="3"/>
      <c r="N48" s="4">
        <v>1097</v>
      </c>
      <c r="O48" s="4" t="s">
        <v>30</v>
      </c>
      <c r="P48" s="3"/>
      <c r="Q48" s="4" t="s">
        <v>26</v>
      </c>
      <c r="R48" s="3"/>
    </row>
    <row r="49" spans="1:18" ht="15">
      <c r="A49" s="4">
        <v>45</v>
      </c>
      <c r="B49" s="4" t="s">
        <v>157</v>
      </c>
      <c r="C49" s="4" t="s">
        <v>158</v>
      </c>
      <c r="D49" s="4" t="s">
        <v>159</v>
      </c>
      <c r="E49" s="3"/>
      <c r="F49" s="5">
        <v>25029</v>
      </c>
      <c r="G49" s="4">
        <v>50</v>
      </c>
      <c r="H49" s="4" t="str">
        <f>TEXT(19684839294108100,"0")</f>
        <v>19684839294108100</v>
      </c>
      <c r="I49" s="4" t="s">
        <v>127</v>
      </c>
      <c r="J49" s="4">
        <v>5</v>
      </c>
      <c r="K49" s="4" t="s">
        <v>23</v>
      </c>
      <c r="L49" s="4" t="s">
        <v>24</v>
      </c>
      <c r="M49" s="3"/>
      <c r="N49" s="4">
        <v>1389</v>
      </c>
      <c r="O49" s="4" t="s">
        <v>30</v>
      </c>
      <c r="P49" s="3"/>
      <c r="Q49" s="4" t="s">
        <v>26</v>
      </c>
      <c r="R49" s="3"/>
    </row>
    <row r="50" spans="1:18" ht="15">
      <c r="A50" s="4">
        <v>46</v>
      </c>
      <c r="B50" s="4" t="s">
        <v>160</v>
      </c>
      <c r="C50" s="4" t="s">
        <v>161</v>
      </c>
      <c r="D50" s="4" t="s">
        <v>162</v>
      </c>
      <c r="E50" s="3"/>
      <c r="F50" s="5">
        <v>17762</v>
      </c>
      <c r="G50" s="4">
        <v>70</v>
      </c>
      <c r="H50" s="4" t="str">
        <f>TEXT(4819294802746,"0")</f>
        <v>4819294802746</v>
      </c>
      <c r="I50" s="4" t="s">
        <v>40</v>
      </c>
      <c r="J50" s="4">
        <v>2</v>
      </c>
      <c r="K50" s="4" t="s">
        <v>23</v>
      </c>
      <c r="L50" s="4" t="s">
        <v>24</v>
      </c>
      <c r="M50" s="3"/>
      <c r="N50" s="4">
        <v>823</v>
      </c>
      <c r="O50" s="4" t="s">
        <v>30</v>
      </c>
      <c r="P50" s="3"/>
      <c r="Q50" s="4" t="s">
        <v>26</v>
      </c>
      <c r="R50" s="3"/>
    </row>
    <row r="51" spans="1:18" ht="15">
      <c r="A51" s="4">
        <v>47</v>
      </c>
      <c r="B51" s="4" t="s">
        <v>163</v>
      </c>
      <c r="C51" s="4" t="s">
        <v>164</v>
      </c>
      <c r="D51" s="4" t="s">
        <v>165</v>
      </c>
      <c r="E51" s="3"/>
      <c r="F51" s="5">
        <v>19578</v>
      </c>
      <c r="G51" s="4">
        <v>65</v>
      </c>
      <c r="H51" s="4" t="str">
        <f>TEXT(4819294809154,"0")</f>
        <v>4819294809154</v>
      </c>
      <c r="I51" s="4" t="s">
        <v>127</v>
      </c>
      <c r="J51" s="4">
        <v>5</v>
      </c>
      <c r="K51" s="4" t="s">
        <v>23</v>
      </c>
      <c r="L51" s="4" t="s">
        <v>24</v>
      </c>
      <c r="M51" s="3"/>
      <c r="N51" s="4">
        <v>845</v>
      </c>
      <c r="O51" s="4" t="s">
        <v>30</v>
      </c>
      <c r="P51" s="3"/>
      <c r="Q51" s="4" t="s">
        <v>26</v>
      </c>
      <c r="R51" s="3"/>
    </row>
    <row r="52" spans="1:18" ht="15">
      <c r="A52" s="4">
        <v>48</v>
      </c>
      <c r="B52" s="4" t="s">
        <v>166</v>
      </c>
      <c r="C52" s="4" t="s">
        <v>167</v>
      </c>
      <c r="D52" s="4" t="s">
        <v>168</v>
      </c>
      <c r="E52" s="3"/>
      <c r="F52" s="5">
        <v>26545</v>
      </c>
      <c r="G52" s="4">
        <v>46</v>
      </c>
      <c r="H52" s="4" t="str">
        <f>TEXT(4819294806811,"0")</f>
        <v>4819294806811</v>
      </c>
      <c r="I52" s="4" t="s">
        <v>169</v>
      </c>
      <c r="J52" s="4">
        <v>4</v>
      </c>
      <c r="K52" s="4" t="s">
        <v>23</v>
      </c>
      <c r="L52" s="4" t="s">
        <v>24</v>
      </c>
      <c r="M52" s="3"/>
      <c r="N52" s="4">
        <v>842</v>
      </c>
      <c r="O52" s="4" t="s">
        <v>30</v>
      </c>
      <c r="P52" s="3"/>
      <c r="Q52" s="4" t="s">
        <v>26</v>
      </c>
      <c r="R52" s="3"/>
    </row>
    <row r="53" spans="1:18" ht="15">
      <c r="A53" s="4">
        <v>49</v>
      </c>
      <c r="B53" s="4" t="s">
        <v>170</v>
      </c>
      <c r="C53" s="4" t="s">
        <v>171</v>
      </c>
      <c r="D53" s="4" t="s">
        <v>172</v>
      </c>
      <c r="E53" s="3"/>
      <c r="F53" s="5">
        <v>21477</v>
      </c>
      <c r="G53" s="4">
        <v>60</v>
      </c>
      <c r="H53" s="4" t="str">
        <f>TEXT(4819294812820,"0")</f>
        <v>4819294812820</v>
      </c>
      <c r="I53" s="4" t="s">
        <v>173</v>
      </c>
      <c r="J53" s="4">
        <v>7</v>
      </c>
      <c r="K53" s="4" t="s">
        <v>23</v>
      </c>
      <c r="L53" s="4" t="s">
        <v>24</v>
      </c>
      <c r="M53" s="3"/>
      <c r="N53" s="4">
        <v>1096</v>
      </c>
      <c r="O53" s="4" t="s">
        <v>30</v>
      </c>
      <c r="P53" s="3"/>
      <c r="Q53" s="4" t="s">
        <v>26</v>
      </c>
      <c r="R53" s="3"/>
    </row>
    <row r="54" spans="1:18" ht="15">
      <c r="A54" s="4">
        <v>50</v>
      </c>
      <c r="B54" s="4" t="s">
        <v>174</v>
      </c>
      <c r="C54" s="4" t="s">
        <v>175</v>
      </c>
      <c r="D54" s="4" t="s">
        <v>176</v>
      </c>
      <c r="E54" s="3"/>
      <c r="F54" s="5">
        <v>22944</v>
      </c>
      <c r="G54" s="4">
        <v>56</v>
      </c>
      <c r="H54" s="4" t="str">
        <f>TEXT(4819294802459,"0")</f>
        <v>4819294802459</v>
      </c>
      <c r="I54" s="4" t="s">
        <v>40</v>
      </c>
      <c r="J54" s="4">
        <v>2</v>
      </c>
      <c r="K54" s="4" t="s">
        <v>23</v>
      </c>
      <c r="L54" s="4" t="s">
        <v>24</v>
      </c>
      <c r="M54" s="3"/>
      <c r="N54" s="4">
        <v>1426</v>
      </c>
      <c r="O54" s="4" t="s">
        <v>30</v>
      </c>
      <c r="P54" s="3"/>
      <c r="Q54" s="4" t="s">
        <v>26</v>
      </c>
      <c r="R54" s="3"/>
    </row>
    <row r="55" spans="1:18" ht="15">
      <c r="A55" s="4">
        <v>51</v>
      </c>
      <c r="B55" s="4" t="s">
        <v>177</v>
      </c>
      <c r="C55" s="4" t="s">
        <v>125</v>
      </c>
      <c r="D55" s="4" t="s">
        <v>178</v>
      </c>
      <c r="E55" s="3"/>
      <c r="F55" s="5">
        <v>22199</v>
      </c>
      <c r="G55" s="4">
        <v>58</v>
      </c>
      <c r="H55" s="4" t="str">
        <f>TEXT(4819294811318,"0")</f>
        <v>4819294811318</v>
      </c>
      <c r="I55" s="4" t="s">
        <v>173</v>
      </c>
      <c r="J55" s="4">
        <v>7</v>
      </c>
      <c r="K55" s="4" t="s">
        <v>23</v>
      </c>
      <c r="L55" s="4" t="s">
        <v>24</v>
      </c>
      <c r="M55" s="3"/>
      <c r="N55" s="4">
        <v>1098</v>
      </c>
      <c r="O55" s="4" t="s">
        <v>30</v>
      </c>
      <c r="P55" s="3"/>
      <c r="Q55" s="4" t="s">
        <v>26</v>
      </c>
      <c r="R55" s="3"/>
    </row>
    <row r="56" spans="1:18" ht="15">
      <c r="A56" s="4">
        <v>52</v>
      </c>
      <c r="B56" s="4" t="s">
        <v>179</v>
      </c>
      <c r="C56" s="4" t="s">
        <v>180</v>
      </c>
      <c r="D56" s="4" t="s">
        <v>181</v>
      </c>
      <c r="E56" s="3"/>
      <c r="F56" s="5">
        <v>23820</v>
      </c>
      <c r="G56" s="4">
        <v>54</v>
      </c>
      <c r="H56" s="4" t="str">
        <f>TEXT(4819294805153,"0")</f>
        <v>4819294805153</v>
      </c>
      <c r="I56" s="4" t="s">
        <v>98</v>
      </c>
      <c r="J56" s="4">
        <v>3</v>
      </c>
      <c r="K56" s="4" t="s">
        <v>23</v>
      </c>
      <c r="L56" s="4" t="s">
        <v>24</v>
      </c>
      <c r="M56" s="3"/>
      <c r="N56" s="4">
        <v>1086</v>
      </c>
      <c r="O56" s="4" t="s">
        <v>25</v>
      </c>
      <c r="P56" s="3"/>
      <c r="Q56" s="4" t="s">
        <v>26</v>
      </c>
      <c r="R56" s="3"/>
    </row>
    <row r="57" spans="1:18" ht="15">
      <c r="A57" s="4">
        <v>53</v>
      </c>
      <c r="B57" s="4" t="s">
        <v>182</v>
      </c>
      <c r="C57" s="4" t="s">
        <v>183</v>
      </c>
      <c r="D57" s="4" t="s">
        <v>184</v>
      </c>
      <c r="E57" s="3"/>
      <c r="F57" s="5">
        <v>13163</v>
      </c>
      <c r="G57" s="4">
        <v>83</v>
      </c>
      <c r="H57" s="4" t="str">
        <f>TEXT(4819294805149,"0")</f>
        <v>4819294805149</v>
      </c>
      <c r="I57" s="4" t="s">
        <v>98</v>
      </c>
      <c r="J57" s="4">
        <v>3</v>
      </c>
      <c r="K57" s="4" t="s">
        <v>23</v>
      </c>
      <c r="L57" s="4" t="s">
        <v>24</v>
      </c>
      <c r="M57" s="3"/>
      <c r="N57" s="4">
        <v>834</v>
      </c>
      <c r="O57" s="4" t="s">
        <v>25</v>
      </c>
      <c r="P57" s="3"/>
      <c r="Q57" s="4" t="s">
        <v>26</v>
      </c>
      <c r="R57" s="3"/>
    </row>
    <row r="58" spans="1:18" ht="15">
      <c r="A58" s="4">
        <v>54</v>
      </c>
      <c r="B58" s="4" t="s">
        <v>185</v>
      </c>
      <c r="C58" s="4" t="s">
        <v>186</v>
      </c>
      <c r="D58" s="4" t="s">
        <v>187</v>
      </c>
      <c r="E58" s="3"/>
      <c r="F58" s="5">
        <v>22233</v>
      </c>
      <c r="G58" s="4">
        <v>58</v>
      </c>
      <c r="H58" s="4" t="str">
        <f>TEXT(4819294808610,"0")</f>
        <v>4819294808610</v>
      </c>
      <c r="I58" s="4" t="s">
        <v>127</v>
      </c>
      <c r="J58" s="4">
        <v>5</v>
      </c>
      <c r="K58" s="4" t="s">
        <v>23</v>
      </c>
      <c r="L58" s="4" t="s">
        <v>24</v>
      </c>
      <c r="M58" s="3"/>
      <c r="N58" s="4">
        <v>295</v>
      </c>
      <c r="O58" s="4" t="s">
        <v>30</v>
      </c>
      <c r="P58" s="3"/>
      <c r="Q58" s="4" t="s">
        <v>26</v>
      </c>
      <c r="R58" s="3"/>
    </row>
    <row r="59" spans="1:18" ht="15">
      <c r="A59" s="4">
        <v>55</v>
      </c>
      <c r="B59" s="4" t="s">
        <v>188</v>
      </c>
      <c r="C59" s="4" t="s">
        <v>189</v>
      </c>
      <c r="D59" s="4" t="s">
        <v>190</v>
      </c>
      <c r="E59" s="3"/>
      <c r="F59" s="5">
        <v>25569</v>
      </c>
      <c r="G59" s="4">
        <v>49</v>
      </c>
      <c r="H59" s="4" t="str">
        <f>TEXT(19704839294103900,"0")</f>
        <v>19704839294103900</v>
      </c>
      <c r="I59" s="4" t="s">
        <v>98</v>
      </c>
      <c r="J59" s="4">
        <v>3</v>
      </c>
      <c r="K59" s="4" t="s">
        <v>23</v>
      </c>
      <c r="L59" s="4" t="s">
        <v>24</v>
      </c>
      <c r="M59" s="3"/>
      <c r="N59" s="4">
        <v>1385</v>
      </c>
      <c r="O59" s="4" t="s">
        <v>30</v>
      </c>
      <c r="P59" s="3"/>
      <c r="Q59" s="4" t="s">
        <v>26</v>
      </c>
      <c r="R59" s="3"/>
    </row>
    <row r="60" spans="1:18" ht="15">
      <c r="A60" s="4">
        <v>56</v>
      </c>
      <c r="B60" s="4" t="s">
        <v>191</v>
      </c>
      <c r="C60" s="4" t="s">
        <v>192</v>
      </c>
      <c r="D60" s="4" t="s">
        <v>193</v>
      </c>
      <c r="E60" s="3"/>
      <c r="F60" s="5">
        <v>20162</v>
      </c>
      <c r="G60" s="4">
        <v>64</v>
      </c>
      <c r="H60" s="4" t="str">
        <f>TEXT(4819294815476,"0")</f>
        <v>4819294815476</v>
      </c>
      <c r="I60" s="4" t="s">
        <v>151</v>
      </c>
      <c r="J60" s="4">
        <v>9</v>
      </c>
      <c r="K60" s="4" t="s">
        <v>23</v>
      </c>
      <c r="L60" s="4" t="s">
        <v>24</v>
      </c>
      <c r="M60" s="3"/>
      <c r="N60" s="4">
        <v>1102</v>
      </c>
      <c r="O60" s="4" t="s">
        <v>30</v>
      </c>
      <c r="P60" s="3"/>
      <c r="Q60" s="4" t="s">
        <v>26</v>
      </c>
      <c r="R60" s="3"/>
    </row>
    <row r="61" spans="1:18" ht="15">
      <c r="A61" s="4">
        <v>57</v>
      </c>
      <c r="B61" s="4" t="s">
        <v>194</v>
      </c>
      <c r="C61" s="4" t="s">
        <v>195</v>
      </c>
      <c r="D61" s="4" t="s">
        <v>196</v>
      </c>
      <c r="E61" s="3"/>
      <c r="F61" s="5">
        <v>17720</v>
      </c>
      <c r="G61" s="4">
        <v>70</v>
      </c>
      <c r="H61" s="4" t="str">
        <f>TEXT(4819294808995,"0")</f>
        <v>4819294808995</v>
      </c>
      <c r="I61" s="4" t="s">
        <v>127</v>
      </c>
      <c r="J61" s="4">
        <v>5</v>
      </c>
      <c r="K61" s="4" t="s">
        <v>23</v>
      </c>
      <c r="L61" s="4" t="s">
        <v>24</v>
      </c>
      <c r="M61" s="3"/>
      <c r="N61" s="4">
        <v>850</v>
      </c>
      <c r="O61" s="4" t="s">
        <v>30</v>
      </c>
      <c r="P61" s="3"/>
      <c r="Q61" s="4" t="s">
        <v>26</v>
      </c>
      <c r="R61" s="3"/>
    </row>
    <row r="62" spans="1:18" ht="15">
      <c r="A62" s="4">
        <v>58</v>
      </c>
      <c r="B62" s="4" t="s">
        <v>197</v>
      </c>
      <c r="C62" s="4" t="s">
        <v>198</v>
      </c>
      <c r="D62" s="4" t="s">
        <v>199</v>
      </c>
      <c r="E62" s="3"/>
      <c r="F62" s="5">
        <v>25751</v>
      </c>
      <c r="G62" s="4">
        <v>48</v>
      </c>
      <c r="H62" s="4" t="str">
        <f>TEXT(4819294803817,"0")</f>
        <v>4819294803817</v>
      </c>
      <c r="I62" s="4" t="s">
        <v>98</v>
      </c>
      <c r="J62" s="4">
        <v>3</v>
      </c>
      <c r="K62" s="4" t="s">
        <v>23</v>
      </c>
      <c r="L62" s="4" t="s">
        <v>24</v>
      </c>
      <c r="M62" s="3"/>
      <c r="N62" s="4">
        <v>1382</v>
      </c>
      <c r="O62" s="4" t="s">
        <v>30</v>
      </c>
      <c r="P62" s="3"/>
      <c r="Q62" s="4" t="s">
        <v>26</v>
      </c>
      <c r="R62" s="3"/>
    </row>
    <row r="63" spans="1:18" ht="15">
      <c r="A63" s="4">
        <v>59</v>
      </c>
      <c r="B63" s="4" t="s">
        <v>200</v>
      </c>
      <c r="C63" s="4" t="s">
        <v>201</v>
      </c>
      <c r="D63" s="4" t="s">
        <v>202</v>
      </c>
      <c r="E63" s="3"/>
      <c r="F63" s="5">
        <v>18547</v>
      </c>
      <c r="G63" s="4">
        <v>68</v>
      </c>
      <c r="H63" s="4" t="str">
        <f>TEXT(4819294807977,"0")</f>
        <v>4819294807977</v>
      </c>
      <c r="I63" s="4" t="s">
        <v>169</v>
      </c>
      <c r="J63" s="4">
        <v>4</v>
      </c>
      <c r="K63" s="4" t="s">
        <v>23</v>
      </c>
      <c r="L63" s="4" t="s">
        <v>24</v>
      </c>
      <c r="M63" s="3"/>
      <c r="N63" s="4">
        <v>373</v>
      </c>
      <c r="O63" s="4" t="s">
        <v>30</v>
      </c>
      <c r="P63" s="3"/>
      <c r="Q63" s="4" t="s">
        <v>26</v>
      </c>
      <c r="R63" s="3"/>
    </row>
    <row r="64" spans="1:18" ht="15">
      <c r="A64" s="4">
        <v>60</v>
      </c>
      <c r="B64" s="4" t="s">
        <v>203</v>
      </c>
      <c r="C64" s="4" t="s">
        <v>204</v>
      </c>
      <c r="D64" s="4" t="s">
        <v>205</v>
      </c>
      <c r="E64" s="3"/>
      <c r="F64" s="5">
        <v>27261</v>
      </c>
      <c r="G64" s="4">
        <v>44</v>
      </c>
      <c r="H64" s="4" t="str">
        <f>TEXT(4819294804829,"0")</f>
        <v>4819294804829</v>
      </c>
      <c r="I64" s="4" t="s">
        <v>98</v>
      </c>
      <c r="J64" s="4">
        <v>3</v>
      </c>
      <c r="K64" s="4" t="s">
        <v>23</v>
      </c>
      <c r="L64" s="4" t="s">
        <v>24</v>
      </c>
      <c r="M64" s="3"/>
      <c r="N64" s="4">
        <v>283</v>
      </c>
      <c r="O64" s="4" t="s">
        <v>30</v>
      </c>
      <c r="P64" s="3"/>
      <c r="Q64" s="4" t="s">
        <v>26</v>
      </c>
      <c r="R64" s="3"/>
    </row>
    <row r="65" spans="1:18" ht="15">
      <c r="A65" s="4">
        <v>61</v>
      </c>
      <c r="B65" s="4" t="s">
        <v>206</v>
      </c>
      <c r="C65" s="4" t="s">
        <v>207</v>
      </c>
      <c r="D65" s="4" t="s">
        <v>208</v>
      </c>
      <c r="E65" s="3"/>
      <c r="F65" s="5">
        <v>13859</v>
      </c>
      <c r="G65" s="4">
        <v>81</v>
      </c>
      <c r="H65" s="4" t="str">
        <f>TEXT(4819281794678,"0")</f>
        <v>4819281794678</v>
      </c>
      <c r="I65" s="4" t="s">
        <v>127</v>
      </c>
      <c r="J65" s="4">
        <v>5</v>
      </c>
      <c r="K65" s="4" t="s">
        <v>23</v>
      </c>
      <c r="L65" s="4" t="s">
        <v>24</v>
      </c>
      <c r="M65" s="3"/>
      <c r="N65" s="4">
        <v>293</v>
      </c>
      <c r="O65" s="4" t="s">
        <v>30</v>
      </c>
      <c r="P65" s="3"/>
      <c r="Q65" s="4" t="s">
        <v>26</v>
      </c>
      <c r="R65" s="3"/>
    </row>
    <row r="66" spans="1:18" ht="15">
      <c r="A66" s="4">
        <v>62</v>
      </c>
      <c r="B66" s="4" t="s">
        <v>209</v>
      </c>
      <c r="C66" s="4" t="s">
        <v>210</v>
      </c>
      <c r="D66" s="4" t="s">
        <v>211</v>
      </c>
      <c r="E66" s="3"/>
      <c r="F66" s="5">
        <v>21742</v>
      </c>
      <c r="G66" s="4">
        <v>59</v>
      </c>
      <c r="H66" s="4" t="str">
        <f>TEXT(4819294811517,"0")</f>
        <v>4819294811517</v>
      </c>
      <c r="I66" s="4" t="s">
        <v>142</v>
      </c>
      <c r="J66" s="4">
        <v>7</v>
      </c>
      <c r="K66" s="4" t="s">
        <v>23</v>
      </c>
      <c r="L66" s="4" t="s">
        <v>24</v>
      </c>
      <c r="M66" s="3"/>
      <c r="N66" s="4">
        <v>303</v>
      </c>
      <c r="O66" s="3"/>
      <c r="P66" s="3"/>
      <c r="Q66" s="4" t="s">
        <v>26</v>
      </c>
      <c r="R66" s="3"/>
    </row>
    <row r="67" spans="1:18" ht="15">
      <c r="A67" s="4">
        <v>63</v>
      </c>
      <c r="B67" s="4" t="s">
        <v>212</v>
      </c>
      <c r="C67" s="4" t="s">
        <v>213</v>
      </c>
      <c r="D67" s="4" t="s">
        <v>214</v>
      </c>
      <c r="E67" s="3"/>
      <c r="F67" s="5">
        <v>27312</v>
      </c>
      <c r="G67" s="4">
        <v>44</v>
      </c>
      <c r="H67" s="4" t="str">
        <f>TEXT(4819294804244,"0")</f>
        <v>4819294804244</v>
      </c>
      <c r="I67" s="4" t="s">
        <v>98</v>
      </c>
      <c r="J67" s="4">
        <v>3</v>
      </c>
      <c r="K67" s="4" t="s">
        <v>23</v>
      </c>
      <c r="L67" s="4" t="s">
        <v>24</v>
      </c>
      <c r="M67" s="3"/>
      <c r="N67" s="4">
        <v>1379</v>
      </c>
      <c r="O67" s="4" t="s">
        <v>30</v>
      </c>
      <c r="P67" s="3"/>
      <c r="Q67" s="4" t="s">
        <v>26</v>
      </c>
      <c r="R67" s="3"/>
    </row>
    <row r="68" spans="1:18" ht="15">
      <c r="A68" s="4">
        <v>64</v>
      </c>
      <c r="B68" s="4" t="s">
        <v>215</v>
      </c>
      <c r="C68" s="4" t="s">
        <v>216</v>
      </c>
      <c r="D68" s="4" t="s">
        <v>217</v>
      </c>
      <c r="E68" s="3"/>
      <c r="F68" s="5">
        <v>24914</v>
      </c>
      <c r="G68" s="4">
        <v>51</v>
      </c>
      <c r="H68" s="4" t="str">
        <f>TEXT(4819294803951,"0")</f>
        <v>4819294803951</v>
      </c>
      <c r="I68" s="4" t="s">
        <v>98</v>
      </c>
      <c r="J68" s="4">
        <v>3</v>
      </c>
      <c r="K68" s="4" t="s">
        <v>23</v>
      </c>
      <c r="L68" s="4" t="s">
        <v>24</v>
      </c>
      <c r="M68" s="3"/>
      <c r="N68" s="4">
        <v>1381</v>
      </c>
      <c r="O68" s="4" t="s">
        <v>30</v>
      </c>
      <c r="P68" s="3"/>
      <c r="Q68" s="4" t="s">
        <v>26</v>
      </c>
      <c r="R68" s="3"/>
    </row>
    <row r="69" spans="1:18" ht="15">
      <c r="A69" s="4">
        <v>65</v>
      </c>
      <c r="B69" s="4" t="s">
        <v>218</v>
      </c>
      <c r="C69" s="4" t="s">
        <v>219</v>
      </c>
      <c r="D69" s="4" t="s">
        <v>220</v>
      </c>
      <c r="E69" s="3"/>
      <c r="F69" s="5">
        <v>17388</v>
      </c>
      <c r="G69" s="4">
        <v>71</v>
      </c>
      <c r="H69" s="4" t="str">
        <f>TEXT(4819294802199,"0")</f>
        <v>4819294802199</v>
      </c>
      <c r="I69" s="4" t="s">
        <v>40</v>
      </c>
      <c r="J69" s="4">
        <v>2</v>
      </c>
      <c r="K69" s="4" t="s">
        <v>23</v>
      </c>
      <c r="L69" s="4" t="s">
        <v>24</v>
      </c>
      <c r="M69" s="3"/>
      <c r="N69" s="4">
        <v>824</v>
      </c>
      <c r="O69" s="4" t="s">
        <v>30</v>
      </c>
      <c r="P69" s="3"/>
      <c r="Q69" s="4" t="s">
        <v>26</v>
      </c>
      <c r="R69" s="3"/>
    </row>
    <row r="70" spans="1:18" ht="15">
      <c r="A70" s="4">
        <v>66</v>
      </c>
      <c r="B70" s="4" t="s">
        <v>221</v>
      </c>
      <c r="C70" s="4" t="s">
        <v>222</v>
      </c>
      <c r="D70" s="4" t="s">
        <v>223</v>
      </c>
      <c r="E70" s="3"/>
      <c r="F70" s="5">
        <v>21186</v>
      </c>
      <c r="G70" s="4">
        <v>61</v>
      </c>
      <c r="H70" s="4" t="str">
        <f>TEXT(4819294810473,"0")</f>
        <v>4819294810473</v>
      </c>
      <c r="I70" s="4" t="s">
        <v>224</v>
      </c>
      <c r="J70" s="4">
        <v>6</v>
      </c>
      <c r="K70" s="4" t="s">
        <v>23</v>
      </c>
      <c r="L70" s="4" t="s">
        <v>24</v>
      </c>
      <c r="M70" s="3"/>
      <c r="N70" s="4">
        <v>852</v>
      </c>
      <c r="O70" s="3"/>
      <c r="P70" s="3"/>
      <c r="Q70" s="4" t="s">
        <v>26</v>
      </c>
      <c r="R70" s="3"/>
    </row>
    <row r="71" spans="1:18" ht="15">
      <c r="A71" s="4">
        <v>67</v>
      </c>
      <c r="B71" s="4" t="s">
        <v>225</v>
      </c>
      <c r="C71" s="4" t="s">
        <v>226</v>
      </c>
      <c r="D71" s="4" t="s">
        <v>227</v>
      </c>
      <c r="E71" s="3"/>
      <c r="F71" s="5">
        <v>18304</v>
      </c>
      <c r="G71" s="4">
        <v>69</v>
      </c>
      <c r="H71" s="4" t="str">
        <f>TEXT(4819294809224,"0")</f>
        <v>4819294809224</v>
      </c>
      <c r="I71" s="4" t="s">
        <v>127</v>
      </c>
      <c r="J71" s="4">
        <v>5</v>
      </c>
      <c r="K71" s="4" t="s">
        <v>23</v>
      </c>
      <c r="L71" s="4" t="s">
        <v>24</v>
      </c>
      <c r="M71" s="3"/>
      <c r="N71" s="4">
        <v>847</v>
      </c>
      <c r="O71" s="4" t="s">
        <v>30</v>
      </c>
      <c r="P71" s="3"/>
      <c r="Q71" s="4" t="s">
        <v>26</v>
      </c>
      <c r="R71" s="3"/>
    </row>
    <row r="72" spans="1:18" ht="15">
      <c r="A72" s="4">
        <v>68</v>
      </c>
      <c r="B72" s="4" t="s">
        <v>228</v>
      </c>
      <c r="C72" s="4" t="s">
        <v>229</v>
      </c>
      <c r="D72" s="4" t="s">
        <v>230</v>
      </c>
      <c r="E72" s="3"/>
      <c r="F72" s="5">
        <v>13950</v>
      </c>
      <c r="G72" s="4">
        <v>81</v>
      </c>
      <c r="H72" s="4" t="str">
        <f>TEXT(4819294809279,"0")</f>
        <v>4819294809279</v>
      </c>
      <c r="I72" s="4" t="s">
        <v>127</v>
      </c>
      <c r="J72" s="4">
        <v>5</v>
      </c>
      <c r="K72" s="4" t="s">
        <v>23</v>
      </c>
      <c r="L72" s="4" t="s">
        <v>24</v>
      </c>
      <c r="M72" s="3"/>
      <c r="N72" s="4">
        <v>846</v>
      </c>
      <c r="O72" s="4" t="s">
        <v>30</v>
      </c>
      <c r="P72" s="3"/>
      <c r="Q72" s="4" t="s">
        <v>26</v>
      </c>
      <c r="R72" s="3"/>
    </row>
    <row r="73" spans="1:18" ht="15">
      <c r="A73" s="4">
        <v>69</v>
      </c>
      <c r="B73" s="4" t="s">
        <v>231</v>
      </c>
      <c r="C73" s="4" t="s">
        <v>232</v>
      </c>
      <c r="D73" s="4" t="s">
        <v>233</v>
      </c>
      <c r="E73" s="3"/>
      <c r="F73" s="5">
        <v>22739</v>
      </c>
      <c r="G73" s="4">
        <v>57</v>
      </c>
      <c r="H73" s="4" t="str">
        <f>TEXT(4819294807870,"0")</f>
        <v>4819294807870</v>
      </c>
      <c r="I73" s="4" t="s">
        <v>234</v>
      </c>
      <c r="J73" s="4">
        <v>4</v>
      </c>
      <c r="K73" s="4" t="s">
        <v>23</v>
      </c>
      <c r="L73" s="4" t="s">
        <v>24</v>
      </c>
      <c r="M73" s="3"/>
      <c r="N73" s="4">
        <v>913</v>
      </c>
      <c r="O73" s="4" t="s">
        <v>30</v>
      </c>
      <c r="P73" s="3"/>
      <c r="Q73" s="4" t="s">
        <v>26</v>
      </c>
      <c r="R73" s="3"/>
    </row>
    <row r="74" spans="1:18" ht="15">
      <c r="A74" s="4">
        <v>70</v>
      </c>
      <c r="B74" s="4" t="s">
        <v>235</v>
      </c>
      <c r="C74" s="4" t="s">
        <v>236</v>
      </c>
      <c r="D74" s="4" t="s">
        <v>237</v>
      </c>
      <c r="E74" s="3"/>
      <c r="F74" s="5">
        <v>27158</v>
      </c>
      <c r="G74" s="4">
        <v>45</v>
      </c>
      <c r="H74" s="4" t="str">
        <f>TEXT(4819294804179,"0")</f>
        <v>4819294804179</v>
      </c>
      <c r="I74" s="4" t="s">
        <v>98</v>
      </c>
      <c r="J74" s="4">
        <v>3</v>
      </c>
      <c r="K74" s="4" t="s">
        <v>23</v>
      </c>
      <c r="L74" s="4" t="s">
        <v>24</v>
      </c>
      <c r="M74" s="3"/>
      <c r="N74" s="4">
        <v>1085</v>
      </c>
      <c r="O74" s="3"/>
      <c r="P74" s="3"/>
      <c r="Q74" s="4" t="s">
        <v>26</v>
      </c>
      <c r="R74" s="3"/>
    </row>
    <row r="75" spans="1:18" ht="15">
      <c r="A75" s="4">
        <v>71</v>
      </c>
      <c r="B75" s="4" t="s">
        <v>238</v>
      </c>
      <c r="C75" s="4" t="s">
        <v>239</v>
      </c>
      <c r="D75" s="4" t="s">
        <v>240</v>
      </c>
      <c r="E75" s="3"/>
      <c r="F75" s="5">
        <v>18335</v>
      </c>
      <c r="G75" s="4">
        <v>69</v>
      </c>
      <c r="H75" s="4" t="str">
        <f>TEXT(4819294805107,"0")</f>
        <v>4819294805107</v>
      </c>
      <c r="I75" s="4" t="s">
        <v>98</v>
      </c>
      <c r="J75" s="4">
        <v>3</v>
      </c>
      <c r="K75" s="4" t="s">
        <v>23</v>
      </c>
      <c r="L75" s="4" t="s">
        <v>24</v>
      </c>
      <c r="M75" s="3"/>
      <c r="N75" s="4">
        <v>833</v>
      </c>
      <c r="O75" s="4" t="s">
        <v>30</v>
      </c>
      <c r="P75" s="3"/>
      <c r="Q75" s="4" t="s">
        <v>26</v>
      </c>
      <c r="R75" s="3"/>
    </row>
    <row r="76" spans="1:18" ht="15">
      <c r="A76" s="4">
        <v>72</v>
      </c>
      <c r="B76" s="4" t="s">
        <v>241</v>
      </c>
      <c r="C76" s="4" t="s">
        <v>226</v>
      </c>
      <c r="D76" s="4" t="s">
        <v>242</v>
      </c>
      <c r="E76" s="3"/>
      <c r="F76" s="5">
        <v>15662</v>
      </c>
      <c r="G76" s="4">
        <v>76</v>
      </c>
      <c r="H76" s="4" t="str">
        <f>TEXT(4819294815516,"0")</f>
        <v>4819294815516</v>
      </c>
      <c r="I76" s="4" t="s">
        <v>151</v>
      </c>
      <c r="J76" s="4">
        <v>9</v>
      </c>
      <c r="K76" s="4" t="s">
        <v>23</v>
      </c>
      <c r="L76" s="4" t="s">
        <v>24</v>
      </c>
      <c r="M76" s="3"/>
      <c r="N76" s="4">
        <v>315</v>
      </c>
      <c r="O76" s="4" t="s">
        <v>30</v>
      </c>
      <c r="P76" s="3"/>
      <c r="Q76" s="4" t="s">
        <v>26</v>
      </c>
      <c r="R76" s="3"/>
    </row>
    <row r="77" spans="1:18" ht="15">
      <c r="A77" s="4">
        <v>73</v>
      </c>
      <c r="B77" s="4" t="s">
        <v>243</v>
      </c>
      <c r="C77" s="4" t="s">
        <v>244</v>
      </c>
      <c r="D77" s="4" t="s">
        <v>245</v>
      </c>
      <c r="E77" s="3"/>
      <c r="F77" s="5">
        <v>14675</v>
      </c>
      <c r="G77" s="4">
        <v>79</v>
      </c>
      <c r="H77" s="4" t="str">
        <f>TEXT(4819294800758,"0")</f>
        <v>4819294800758</v>
      </c>
      <c r="I77" s="4" t="s">
        <v>98</v>
      </c>
      <c r="J77" s="4">
        <v>3</v>
      </c>
      <c r="K77" s="4" t="s">
        <v>23</v>
      </c>
      <c r="L77" s="4" t="s">
        <v>24</v>
      </c>
      <c r="M77" s="3"/>
      <c r="N77" s="4">
        <v>285</v>
      </c>
      <c r="O77" s="4" t="s">
        <v>30</v>
      </c>
      <c r="P77" s="3"/>
      <c r="Q77" s="4" t="s">
        <v>26</v>
      </c>
      <c r="R77" s="3"/>
    </row>
    <row r="78" spans="1:18" ht="15">
      <c r="A78" s="4">
        <v>74</v>
      </c>
      <c r="B78" s="4" t="s">
        <v>150</v>
      </c>
      <c r="C78" s="4" t="s">
        <v>246</v>
      </c>
      <c r="D78" s="4" t="s">
        <v>247</v>
      </c>
      <c r="E78" s="3"/>
      <c r="F78" s="5">
        <v>23063</v>
      </c>
      <c r="G78" s="4">
        <v>56</v>
      </c>
      <c r="H78" s="4" t="str">
        <f>TEXT(4819294811591,"0")</f>
        <v>4819294811591</v>
      </c>
      <c r="I78" s="4" t="s">
        <v>142</v>
      </c>
      <c r="J78" s="4">
        <v>7</v>
      </c>
      <c r="K78" s="4" t="s">
        <v>23</v>
      </c>
      <c r="L78" s="4" t="s">
        <v>24</v>
      </c>
      <c r="M78" s="3"/>
      <c r="N78" s="4">
        <v>862</v>
      </c>
      <c r="O78" s="4" t="s">
        <v>30</v>
      </c>
      <c r="P78" s="3"/>
      <c r="Q78" s="4" t="s">
        <v>26</v>
      </c>
      <c r="R78" s="3"/>
    </row>
    <row r="79" spans="1:18" ht="15">
      <c r="A79" s="4">
        <v>75</v>
      </c>
      <c r="B79" s="4" t="s">
        <v>248</v>
      </c>
      <c r="C79" s="4" t="s">
        <v>249</v>
      </c>
      <c r="D79" s="4" t="s">
        <v>250</v>
      </c>
      <c r="E79" s="3"/>
      <c r="F79" s="5">
        <v>21317</v>
      </c>
      <c r="G79" s="4">
        <v>61</v>
      </c>
      <c r="H79" s="4" t="str">
        <f>TEXT(4819294807956,"0")</f>
        <v>4819294807956</v>
      </c>
      <c r="I79" s="4" t="s">
        <v>169</v>
      </c>
      <c r="J79" s="4">
        <v>4</v>
      </c>
      <c r="K79" s="4" t="s">
        <v>23</v>
      </c>
      <c r="L79" s="4" t="s">
        <v>24</v>
      </c>
      <c r="M79" s="3"/>
      <c r="N79" s="4">
        <v>837</v>
      </c>
      <c r="O79" s="4" t="s">
        <v>30</v>
      </c>
      <c r="P79" s="3"/>
      <c r="Q79" s="4" t="s">
        <v>26</v>
      </c>
      <c r="R79" s="3"/>
    </row>
    <row r="80" spans="1:18" ht="15">
      <c r="A80" s="4">
        <v>76</v>
      </c>
      <c r="B80" s="4" t="s">
        <v>251</v>
      </c>
      <c r="C80" s="4" t="s">
        <v>135</v>
      </c>
      <c r="D80" s="4" t="s">
        <v>252</v>
      </c>
      <c r="E80" s="3"/>
      <c r="F80" s="5">
        <v>10273</v>
      </c>
      <c r="G80" s="4">
        <v>91</v>
      </c>
      <c r="H80" s="4" t="str">
        <f>TEXT(4819294804342,"0")</f>
        <v>4819294804342</v>
      </c>
      <c r="I80" s="4" t="s">
        <v>98</v>
      </c>
      <c r="J80" s="4">
        <v>3</v>
      </c>
      <c r="K80" s="4" t="s">
        <v>23</v>
      </c>
      <c r="L80" s="4" t="s">
        <v>24</v>
      </c>
      <c r="M80" s="3"/>
      <c r="N80" s="4">
        <v>830</v>
      </c>
      <c r="O80" s="4" t="s">
        <v>30</v>
      </c>
      <c r="P80" s="3"/>
      <c r="Q80" s="4" t="s">
        <v>26</v>
      </c>
      <c r="R80" s="3"/>
    </row>
    <row r="81" spans="1:18" ht="15">
      <c r="A81" s="4">
        <v>77</v>
      </c>
      <c r="B81" s="4" t="s">
        <v>253</v>
      </c>
      <c r="C81" s="4" t="s">
        <v>254</v>
      </c>
      <c r="D81" s="4" t="s">
        <v>255</v>
      </c>
      <c r="E81" s="3"/>
      <c r="F81" s="5">
        <v>16698</v>
      </c>
      <c r="G81" s="4">
        <v>73</v>
      </c>
      <c r="H81" s="4" t="str">
        <f>TEXT(4819294812478,"0")</f>
        <v>4819294812478</v>
      </c>
      <c r="I81" s="4" t="s">
        <v>173</v>
      </c>
      <c r="J81" s="4">
        <v>7</v>
      </c>
      <c r="K81" s="4" t="s">
        <v>23</v>
      </c>
      <c r="L81" s="4" t="s">
        <v>24</v>
      </c>
      <c r="M81" s="3"/>
      <c r="N81" s="4">
        <v>859</v>
      </c>
      <c r="O81" s="4" t="s">
        <v>30</v>
      </c>
      <c r="P81" s="3"/>
      <c r="Q81" s="4" t="s">
        <v>26</v>
      </c>
      <c r="R81" s="3"/>
    </row>
    <row r="82" spans="1:18" ht="15">
      <c r="A82" s="4">
        <v>78</v>
      </c>
      <c r="B82" s="4" t="s">
        <v>256</v>
      </c>
      <c r="C82" s="4" t="s">
        <v>257</v>
      </c>
      <c r="D82" s="4" t="s">
        <v>258</v>
      </c>
      <c r="E82" s="3"/>
      <c r="F82" s="5">
        <v>12055</v>
      </c>
      <c r="G82" s="4">
        <v>86</v>
      </c>
      <c r="H82" s="4" t="str">
        <f>TEXT(4819294804103,"0")</f>
        <v>4819294804103</v>
      </c>
      <c r="I82" s="4" t="s">
        <v>98</v>
      </c>
      <c r="J82" s="4">
        <v>3</v>
      </c>
      <c r="K82" s="4" t="s">
        <v>23</v>
      </c>
      <c r="L82" s="4" t="s">
        <v>24</v>
      </c>
      <c r="M82" s="3"/>
      <c r="N82" s="4">
        <v>281</v>
      </c>
      <c r="O82" s="4" t="s">
        <v>25</v>
      </c>
      <c r="P82" s="3"/>
      <c r="Q82" s="4" t="s">
        <v>26</v>
      </c>
      <c r="R82" s="3"/>
    </row>
    <row r="83" spans="1:18" ht="15">
      <c r="A83" s="4">
        <v>79</v>
      </c>
      <c r="B83" s="4" t="s">
        <v>259</v>
      </c>
      <c r="C83" s="4" t="s">
        <v>260</v>
      </c>
      <c r="D83" s="4" t="s">
        <v>261</v>
      </c>
      <c r="E83" s="3"/>
      <c r="F83" s="5">
        <v>17719</v>
      </c>
      <c r="G83" s="4">
        <v>70</v>
      </c>
      <c r="H83" s="4" t="str">
        <f>TEXT(4819294807664,"0")</f>
        <v>4819294807664</v>
      </c>
      <c r="I83" s="4" t="s">
        <v>169</v>
      </c>
      <c r="J83" s="4">
        <v>4</v>
      </c>
      <c r="K83" s="4" t="s">
        <v>23</v>
      </c>
      <c r="L83" s="4" t="s">
        <v>24</v>
      </c>
      <c r="M83" s="3"/>
      <c r="N83" s="4">
        <v>840</v>
      </c>
      <c r="O83" s="4" t="s">
        <v>30</v>
      </c>
      <c r="P83" s="3"/>
      <c r="Q83" s="4" t="s">
        <v>26</v>
      </c>
      <c r="R83" s="3"/>
    </row>
    <row r="84" spans="1:18" ht="15">
      <c r="A84" s="4">
        <v>80</v>
      </c>
      <c r="B84" s="4" t="s">
        <v>262</v>
      </c>
      <c r="C84" s="4" t="s">
        <v>263</v>
      </c>
      <c r="D84" s="4" t="s">
        <v>264</v>
      </c>
      <c r="E84" s="3"/>
      <c r="F84" s="5">
        <v>23165</v>
      </c>
      <c r="G84" s="4">
        <v>55</v>
      </c>
      <c r="H84" s="4" t="str">
        <f>TEXT(4819294808184,"0")</f>
        <v>4819294808184</v>
      </c>
      <c r="I84" s="4" t="s">
        <v>234</v>
      </c>
      <c r="J84" s="4">
        <v>4</v>
      </c>
      <c r="K84" s="4" t="s">
        <v>23</v>
      </c>
      <c r="L84" s="4" t="s">
        <v>24</v>
      </c>
      <c r="M84" s="3"/>
      <c r="N84" s="4">
        <v>839</v>
      </c>
      <c r="O84" s="4" t="s">
        <v>30</v>
      </c>
      <c r="P84" s="3"/>
      <c r="Q84" s="4" t="s">
        <v>26</v>
      </c>
      <c r="R84" s="3"/>
    </row>
    <row r="85" spans="1:18" ht="15">
      <c r="A85" s="4">
        <v>81</v>
      </c>
      <c r="B85" s="4" t="s">
        <v>265</v>
      </c>
      <c r="C85" s="4" t="s">
        <v>266</v>
      </c>
      <c r="D85" s="4" t="s">
        <v>267</v>
      </c>
      <c r="E85" s="3"/>
      <c r="F85" s="5">
        <v>20866</v>
      </c>
      <c r="G85" s="4">
        <v>62</v>
      </c>
      <c r="H85" s="4" t="str">
        <f>TEXT(4819294807130,"0")</f>
        <v>4819294807130</v>
      </c>
      <c r="I85" s="4" t="s">
        <v>234</v>
      </c>
      <c r="J85" s="4">
        <v>4</v>
      </c>
      <c r="K85" s="4" t="s">
        <v>23</v>
      </c>
      <c r="L85" s="4" t="s">
        <v>24</v>
      </c>
      <c r="M85" s="3"/>
      <c r="N85" s="4">
        <v>287</v>
      </c>
      <c r="O85" s="4" t="s">
        <v>30</v>
      </c>
      <c r="P85" s="3"/>
      <c r="Q85" s="4" t="s">
        <v>26</v>
      </c>
      <c r="R85" s="3"/>
    </row>
    <row r="86" spans="1:18" ht="15">
      <c r="A86" s="4">
        <v>82</v>
      </c>
      <c r="B86" s="4" t="s">
        <v>268</v>
      </c>
      <c r="C86" s="4" t="s">
        <v>123</v>
      </c>
      <c r="D86" s="4" t="s">
        <v>269</v>
      </c>
      <c r="E86" s="3"/>
      <c r="F86" s="5">
        <v>26725</v>
      </c>
      <c r="G86" s="4">
        <v>46</v>
      </c>
      <c r="H86" s="4" t="str">
        <f>TEXT(4819294803957,"0")</f>
        <v>4819294803957</v>
      </c>
      <c r="I86" s="4" t="s">
        <v>98</v>
      </c>
      <c r="J86" s="4">
        <v>3</v>
      </c>
      <c r="K86" s="4" t="s">
        <v>23</v>
      </c>
      <c r="L86" s="4" t="s">
        <v>24</v>
      </c>
      <c r="M86" s="3"/>
      <c r="N86" s="4">
        <v>1429</v>
      </c>
      <c r="O86" s="4" t="s">
        <v>30</v>
      </c>
      <c r="P86" s="3"/>
      <c r="Q86" s="4" t="s">
        <v>26</v>
      </c>
      <c r="R86" s="3"/>
    </row>
    <row r="87" spans="1:18" ht="15">
      <c r="A87" s="4">
        <v>83</v>
      </c>
      <c r="B87" s="4" t="s">
        <v>270</v>
      </c>
      <c r="C87" s="4" t="s">
        <v>271</v>
      </c>
      <c r="D87" s="4" t="s">
        <v>272</v>
      </c>
      <c r="E87" s="3"/>
      <c r="F87" s="5">
        <v>24322</v>
      </c>
      <c r="G87" s="4">
        <v>52</v>
      </c>
      <c r="H87" s="4" t="str">
        <f>TEXT(4819294808512,"0")</f>
        <v>4819294808512</v>
      </c>
      <c r="I87" s="4" t="s">
        <v>127</v>
      </c>
      <c r="J87" s="4">
        <v>5</v>
      </c>
      <c r="K87" s="4" t="s">
        <v>23</v>
      </c>
      <c r="L87" s="4" t="s">
        <v>24</v>
      </c>
      <c r="M87" s="3"/>
      <c r="N87" s="4">
        <v>1387</v>
      </c>
      <c r="O87" s="4" t="s">
        <v>30</v>
      </c>
      <c r="P87" s="3"/>
      <c r="Q87" s="4" t="s">
        <v>26</v>
      </c>
      <c r="R87" s="3"/>
    </row>
    <row r="88" spans="1:18" ht="15">
      <c r="A88" s="4">
        <v>84</v>
      </c>
      <c r="B88" s="4" t="s">
        <v>273</v>
      </c>
      <c r="C88" s="4" t="s">
        <v>274</v>
      </c>
      <c r="D88" s="4" t="s">
        <v>275</v>
      </c>
      <c r="E88" s="3"/>
      <c r="F88" s="5">
        <v>10478</v>
      </c>
      <c r="G88" s="4">
        <v>90</v>
      </c>
      <c r="H88" s="4" t="str">
        <f>TEXT(4819294809057,"0")</f>
        <v>4819294809057</v>
      </c>
      <c r="I88" s="4" t="s">
        <v>127</v>
      </c>
      <c r="J88" s="4">
        <v>5</v>
      </c>
      <c r="K88" s="4" t="s">
        <v>23</v>
      </c>
      <c r="L88" s="4" t="s">
        <v>24</v>
      </c>
      <c r="M88" s="3"/>
      <c r="N88" s="4">
        <v>844</v>
      </c>
      <c r="O88" s="4" t="s">
        <v>30</v>
      </c>
      <c r="P88" s="3"/>
      <c r="Q88" s="4" t="s">
        <v>26</v>
      </c>
      <c r="R88" s="3"/>
    </row>
    <row r="89" spans="1:18" ht="15">
      <c r="A89" s="4">
        <v>85</v>
      </c>
      <c r="B89" s="4" t="s">
        <v>276</v>
      </c>
      <c r="C89" s="4" t="s">
        <v>277</v>
      </c>
      <c r="D89" s="4" t="s">
        <v>278</v>
      </c>
      <c r="E89" s="3"/>
      <c r="F89" s="5">
        <v>15420</v>
      </c>
      <c r="G89" s="4">
        <v>77</v>
      </c>
      <c r="H89" s="4" t="str">
        <f>TEXT(4819294806927,"0")</f>
        <v>4819294806927</v>
      </c>
      <c r="I89" s="4" t="s">
        <v>169</v>
      </c>
      <c r="J89" s="4">
        <v>4</v>
      </c>
      <c r="K89" s="4" t="s">
        <v>23</v>
      </c>
      <c r="L89" s="4" t="s">
        <v>24</v>
      </c>
      <c r="M89" s="3"/>
      <c r="N89" s="4">
        <v>1087</v>
      </c>
      <c r="O89" s="4" t="s">
        <v>30</v>
      </c>
      <c r="P89" s="3"/>
      <c r="Q89" s="4" t="s">
        <v>26</v>
      </c>
      <c r="R89" s="3"/>
    </row>
    <row r="90" spans="1:18" ht="15">
      <c r="A90" s="4">
        <v>86</v>
      </c>
      <c r="B90" s="4" t="s">
        <v>210</v>
      </c>
      <c r="C90" s="4" t="s">
        <v>279</v>
      </c>
      <c r="D90" s="4" t="s">
        <v>280</v>
      </c>
      <c r="E90" s="3"/>
      <c r="F90" s="5">
        <v>19446</v>
      </c>
      <c r="G90" s="4">
        <v>66</v>
      </c>
      <c r="H90" s="4" t="str">
        <f>TEXT(4819294809228,"0")</f>
        <v>4819294809228</v>
      </c>
      <c r="I90" s="4" t="s">
        <v>127</v>
      </c>
      <c r="J90" s="4">
        <v>5</v>
      </c>
      <c r="K90" s="4" t="s">
        <v>23</v>
      </c>
      <c r="L90" s="4" t="s">
        <v>24</v>
      </c>
      <c r="M90" s="3"/>
      <c r="N90" s="4">
        <v>1090</v>
      </c>
      <c r="O90" s="4" t="s">
        <v>30</v>
      </c>
      <c r="P90" s="3"/>
      <c r="Q90" s="4" t="s">
        <v>26</v>
      </c>
      <c r="R90" s="3"/>
    </row>
    <row r="91" spans="1:18" ht="15">
      <c r="A91" s="4">
        <v>87</v>
      </c>
      <c r="B91" s="4" t="s">
        <v>92</v>
      </c>
      <c r="C91" s="4" t="s">
        <v>281</v>
      </c>
      <c r="D91" s="4" t="s">
        <v>282</v>
      </c>
      <c r="E91" s="3"/>
      <c r="F91" s="5">
        <v>15410</v>
      </c>
      <c r="G91" s="4">
        <v>77</v>
      </c>
      <c r="H91" s="4" t="str">
        <f>TEXT(4819294809166,"0")</f>
        <v>4819294809166</v>
      </c>
      <c r="I91" s="4" t="s">
        <v>40</v>
      </c>
      <c r="J91" s="4">
        <v>2</v>
      </c>
      <c r="K91" s="4" t="s">
        <v>23</v>
      </c>
      <c r="L91" s="4" t="s">
        <v>24</v>
      </c>
      <c r="M91" s="3"/>
      <c r="N91" s="4">
        <v>912</v>
      </c>
      <c r="O91" s="4" t="s">
        <v>30</v>
      </c>
      <c r="P91" s="3"/>
      <c r="Q91" s="4" t="s">
        <v>26</v>
      </c>
      <c r="R91" s="3"/>
    </row>
    <row r="92" spans="1:18" ht="15">
      <c r="A92" s="4">
        <v>88</v>
      </c>
      <c r="B92" s="4" t="s">
        <v>283</v>
      </c>
      <c r="C92" s="4" t="s">
        <v>260</v>
      </c>
      <c r="D92" s="4" t="s">
        <v>284</v>
      </c>
      <c r="E92" s="3"/>
      <c r="F92" s="5">
        <v>26791</v>
      </c>
      <c r="G92" s="4">
        <v>46</v>
      </c>
      <c r="H92" s="4" t="str">
        <f>TEXT(4819294810189,"0")</f>
        <v>4819294810189</v>
      </c>
      <c r="I92" s="4" t="s">
        <v>224</v>
      </c>
      <c r="J92" s="4">
        <v>6</v>
      </c>
      <c r="K92" s="4" t="s">
        <v>23</v>
      </c>
      <c r="L92" s="4" t="s">
        <v>24</v>
      </c>
      <c r="M92" s="3"/>
      <c r="N92" s="4">
        <v>1095</v>
      </c>
      <c r="O92" s="4" t="s">
        <v>30</v>
      </c>
      <c r="P92" s="3"/>
      <c r="Q92" s="4" t="s">
        <v>26</v>
      </c>
      <c r="R92" s="3"/>
    </row>
    <row r="93" spans="1:18" ht="15">
      <c r="A93" s="4">
        <v>89</v>
      </c>
      <c r="B93" s="4" t="s">
        <v>285</v>
      </c>
      <c r="C93" s="4" t="s">
        <v>286</v>
      </c>
      <c r="D93" s="4" t="s">
        <v>287</v>
      </c>
      <c r="E93" s="3"/>
      <c r="F93" s="5">
        <v>21018</v>
      </c>
      <c r="G93" s="4">
        <v>61</v>
      </c>
      <c r="H93" s="4" t="str">
        <f>TEXT(4819294815429,"0")</f>
        <v>4819294815429</v>
      </c>
      <c r="I93" s="4" t="s">
        <v>151</v>
      </c>
      <c r="J93" s="4">
        <v>9</v>
      </c>
      <c r="K93" s="4" t="s">
        <v>23</v>
      </c>
      <c r="L93" s="4" t="s">
        <v>24</v>
      </c>
      <c r="M93" s="3"/>
      <c r="N93" s="4">
        <v>879</v>
      </c>
      <c r="O93" s="4" t="s">
        <v>30</v>
      </c>
      <c r="P93" s="3"/>
      <c r="Q93" s="4" t="s">
        <v>26</v>
      </c>
      <c r="R93" s="3"/>
    </row>
    <row r="94" spans="1:18" ht="15">
      <c r="A94" s="4">
        <v>90</v>
      </c>
      <c r="B94" s="4" t="s">
        <v>288</v>
      </c>
      <c r="C94" s="4" t="s">
        <v>289</v>
      </c>
      <c r="D94" s="4" t="s">
        <v>290</v>
      </c>
      <c r="E94" s="3"/>
      <c r="F94" s="5">
        <v>23969</v>
      </c>
      <c r="G94" s="4">
        <v>53</v>
      </c>
      <c r="H94" s="4" t="str">
        <f>TEXT(4819294815502,"0")</f>
        <v>4819294815502</v>
      </c>
      <c r="I94" s="4" t="s">
        <v>151</v>
      </c>
      <c r="J94" s="4">
        <v>9</v>
      </c>
      <c r="K94" s="4" t="s">
        <v>23</v>
      </c>
      <c r="L94" s="4" t="s">
        <v>24</v>
      </c>
      <c r="M94" s="3"/>
      <c r="N94" s="4">
        <v>1392</v>
      </c>
      <c r="O94" s="4" t="s">
        <v>30</v>
      </c>
      <c r="P94" s="3"/>
      <c r="Q94" s="4" t="s">
        <v>26</v>
      </c>
      <c r="R94" s="3"/>
    </row>
    <row r="95" spans="1:18" ht="15">
      <c r="A95" s="4">
        <v>91</v>
      </c>
      <c r="B95" s="4" t="s">
        <v>291</v>
      </c>
      <c r="C95" s="4" t="s">
        <v>292</v>
      </c>
      <c r="D95" s="4" t="s">
        <v>293</v>
      </c>
      <c r="E95" s="3"/>
      <c r="F95" s="5">
        <v>27626</v>
      </c>
      <c r="G95" s="4">
        <v>43</v>
      </c>
      <c r="H95" s="4" t="str">
        <f>TEXT(4819294804450,"0")</f>
        <v>4819294804450</v>
      </c>
      <c r="I95" s="4" t="s">
        <v>98</v>
      </c>
      <c r="J95" s="4">
        <v>3</v>
      </c>
      <c r="K95" s="4" t="s">
        <v>23</v>
      </c>
      <c r="L95" s="4" t="s">
        <v>24</v>
      </c>
      <c r="M95" s="3"/>
      <c r="N95" s="4">
        <v>827</v>
      </c>
      <c r="O95" s="4" t="s">
        <v>30</v>
      </c>
      <c r="P95" s="3"/>
      <c r="Q95" s="4" t="s">
        <v>26</v>
      </c>
      <c r="R95" s="3"/>
    </row>
    <row r="96" spans="1:18" ht="15">
      <c r="A96" s="4">
        <v>92</v>
      </c>
      <c r="B96" s="4" t="s">
        <v>31</v>
      </c>
      <c r="C96" s="4" t="s">
        <v>32</v>
      </c>
      <c r="D96" s="4" t="s">
        <v>33</v>
      </c>
      <c r="E96" s="3"/>
      <c r="F96" s="5">
        <v>22777</v>
      </c>
      <c r="G96" s="4">
        <v>57</v>
      </c>
      <c r="H96" s="4" t="str">
        <f>TEXT(19624819294000000,"0")</f>
        <v>19624819294000000</v>
      </c>
      <c r="I96" s="4" t="s">
        <v>22</v>
      </c>
      <c r="J96" s="4">
        <v>1</v>
      </c>
      <c r="K96" s="4" t="s">
        <v>23</v>
      </c>
      <c r="L96" s="4" t="s">
        <v>24</v>
      </c>
      <c r="M96" s="3"/>
      <c r="N96" s="4">
        <v>1372</v>
      </c>
      <c r="O96" s="4" t="s">
        <v>30</v>
      </c>
      <c r="P96" s="3"/>
      <c r="Q96" s="4" t="s">
        <v>26</v>
      </c>
      <c r="R96" s="3"/>
    </row>
    <row r="97" spans="1:18" ht="15">
      <c r="A97" s="4">
        <v>93</v>
      </c>
      <c r="B97" s="4" t="s">
        <v>294</v>
      </c>
      <c r="C97" s="4" t="s">
        <v>210</v>
      </c>
      <c r="D97" s="4" t="s">
        <v>295</v>
      </c>
      <c r="E97" s="3"/>
      <c r="F97" s="5">
        <v>23245</v>
      </c>
      <c r="G97" s="4">
        <v>55</v>
      </c>
      <c r="H97" s="4" t="str">
        <f>TEXT(4819294814716,"0")</f>
        <v>4819294814716</v>
      </c>
      <c r="I97" s="4" t="s">
        <v>115</v>
      </c>
      <c r="J97" s="4">
        <v>8</v>
      </c>
      <c r="K97" s="4" t="s">
        <v>23</v>
      </c>
      <c r="L97" s="4" t="s">
        <v>24</v>
      </c>
      <c r="M97" s="3"/>
      <c r="N97" s="4">
        <v>1125</v>
      </c>
      <c r="O97" s="4" t="s">
        <v>30</v>
      </c>
      <c r="P97" s="3"/>
      <c r="Q97" s="4" t="s">
        <v>26</v>
      </c>
      <c r="R97" s="3"/>
    </row>
    <row r="98" spans="1:18" ht="15">
      <c r="A98" s="4">
        <v>94</v>
      </c>
      <c r="B98" s="4" t="s">
        <v>27</v>
      </c>
      <c r="C98" s="4" t="s">
        <v>28</v>
      </c>
      <c r="D98" s="4" t="s">
        <v>29</v>
      </c>
      <c r="E98" s="3"/>
      <c r="F98" s="5">
        <v>25743</v>
      </c>
      <c r="G98" s="4">
        <v>48</v>
      </c>
      <c r="H98" s="4" t="str">
        <f>TEXT(4819294801549,"0")</f>
        <v>4819294801549</v>
      </c>
      <c r="I98" s="4" t="s">
        <v>22</v>
      </c>
      <c r="J98" s="4">
        <v>1</v>
      </c>
      <c r="K98" s="4" t="s">
        <v>23</v>
      </c>
      <c r="L98" s="4" t="s">
        <v>24</v>
      </c>
      <c r="M98" s="3"/>
      <c r="N98" s="4">
        <v>370</v>
      </c>
      <c r="O98" s="4" t="s">
        <v>30</v>
      </c>
      <c r="P98" s="3"/>
      <c r="Q98" s="4" t="s">
        <v>26</v>
      </c>
      <c r="R98" s="3"/>
    </row>
    <row r="99" spans="1:18" ht="15">
      <c r="A99" s="4">
        <v>95</v>
      </c>
      <c r="B99" s="4" t="s">
        <v>296</v>
      </c>
      <c r="C99" s="4" t="s">
        <v>297</v>
      </c>
      <c r="D99" s="4" t="s">
        <v>298</v>
      </c>
      <c r="E99" s="3"/>
      <c r="F99" s="5">
        <v>23338</v>
      </c>
      <c r="G99" s="4">
        <v>55</v>
      </c>
      <c r="H99" s="4" t="str">
        <f>TEXT(4819294801747,"0")</f>
        <v>4819294801747</v>
      </c>
      <c r="I99" s="4" t="s">
        <v>40</v>
      </c>
      <c r="J99" s="4">
        <v>2</v>
      </c>
      <c r="K99" s="4" t="s">
        <v>23</v>
      </c>
      <c r="L99" s="4" t="s">
        <v>24</v>
      </c>
      <c r="M99" s="3"/>
      <c r="N99" s="4">
        <v>1377</v>
      </c>
      <c r="O99" s="4" t="s">
        <v>30</v>
      </c>
      <c r="P99" s="3"/>
      <c r="Q99" s="4" t="s">
        <v>26</v>
      </c>
      <c r="R99" s="3"/>
    </row>
    <row r="100" spans="1:18" ht="15">
      <c r="A100" s="4">
        <v>96</v>
      </c>
      <c r="B100" s="4" t="s">
        <v>299</v>
      </c>
      <c r="C100" s="4" t="s">
        <v>161</v>
      </c>
      <c r="D100" s="4" t="s">
        <v>300</v>
      </c>
      <c r="E100" s="3"/>
      <c r="F100" s="5">
        <v>9382</v>
      </c>
      <c r="G100" s="4">
        <v>93</v>
      </c>
      <c r="H100" s="4" t="str">
        <f>TEXT(4819294815579,"0")</f>
        <v>4819294815579</v>
      </c>
      <c r="I100" s="4" t="s">
        <v>151</v>
      </c>
      <c r="J100" s="4">
        <v>9</v>
      </c>
      <c r="K100" s="4" t="s">
        <v>23</v>
      </c>
      <c r="L100" s="4" t="s">
        <v>24</v>
      </c>
      <c r="M100" s="3"/>
      <c r="N100" s="4">
        <v>880</v>
      </c>
      <c r="O100" s="4" t="s">
        <v>30</v>
      </c>
      <c r="P100" s="3"/>
      <c r="Q100" s="4" t="s">
        <v>26</v>
      </c>
      <c r="R100" s="3"/>
    </row>
    <row r="101" spans="1:18" ht="15">
      <c r="A101" s="4">
        <v>97</v>
      </c>
      <c r="B101" s="4" t="s">
        <v>301</v>
      </c>
      <c r="C101" s="4" t="s">
        <v>302</v>
      </c>
      <c r="D101" s="4" t="s">
        <v>303</v>
      </c>
      <c r="E101" s="3"/>
      <c r="F101" s="5">
        <v>19639</v>
      </c>
      <c r="G101" s="4">
        <v>65</v>
      </c>
      <c r="H101" s="4" t="str">
        <f>TEXT(4819294803468,"0")</f>
        <v>4819294803468</v>
      </c>
      <c r="I101" s="4" t="s">
        <v>40</v>
      </c>
      <c r="J101" s="4">
        <v>2</v>
      </c>
      <c r="K101" s="4" t="s">
        <v>23</v>
      </c>
      <c r="L101" s="4" t="s">
        <v>24</v>
      </c>
      <c r="M101" s="3"/>
      <c r="N101" s="4">
        <v>278</v>
      </c>
      <c r="O101" s="4" t="s">
        <v>30</v>
      </c>
      <c r="P101" s="3"/>
      <c r="Q101" s="4" t="s">
        <v>26</v>
      </c>
      <c r="R101" s="3"/>
    </row>
    <row r="102" spans="1:18" ht="15">
      <c r="A102" s="4">
        <v>98</v>
      </c>
      <c r="B102" s="4" t="s">
        <v>304</v>
      </c>
      <c r="C102" s="4" t="s">
        <v>226</v>
      </c>
      <c r="D102" s="4" t="s">
        <v>305</v>
      </c>
      <c r="E102" s="3"/>
      <c r="F102" s="5">
        <v>20858</v>
      </c>
      <c r="G102" s="4">
        <v>62</v>
      </c>
      <c r="H102" s="4" t="str">
        <f>TEXT(4819294808383,"0")</f>
        <v>4819294808383</v>
      </c>
      <c r="I102" s="4" t="s">
        <v>127</v>
      </c>
      <c r="J102" s="4">
        <v>5</v>
      </c>
      <c r="K102" s="4" t="s">
        <v>23</v>
      </c>
      <c r="L102" s="4" t="s">
        <v>24</v>
      </c>
      <c r="M102" s="3"/>
      <c r="N102" s="4">
        <v>1091</v>
      </c>
      <c r="O102" s="4" t="s">
        <v>30</v>
      </c>
      <c r="P102" s="3"/>
      <c r="Q102" s="4" t="s">
        <v>26</v>
      </c>
      <c r="R102" s="3"/>
    </row>
    <row r="103" spans="1:18" ht="15">
      <c r="A103" s="4">
        <v>99</v>
      </c>
      <c r="B103" s="4" t="s">
        <v>306</v>
      </c>
      <c r="C103" s="4" t="s">
        <v>307</v>
      </c>
      <c r="D103" s="4" t="s">
        <v>308</v>
      </c>
      <c r="E103" s="3"/>
      <c r="F103" s="5">
        <v>21338</v>
      </c>
      <c r="G103" s="4">
        <v>60</v>
      </c>
      <c r="H103" s="4" t="str">
        <f>TEXT(4819294808950,"0")</f>
        <v>4819294808950</v>
      </c>
      <c r="I103" s="4" t="s">
        <v>127</v>
      </c>
      <c r="J103" s="4">
        <v>5</v>
      </c>
      <c r="K103" s="4" t="s">
        <v>23</v>
      </c>
      <c r="L103" s="4" t="s">
        <v>24</v>
      </c>
      <c r="M103" s="3"/>
      <c r="N103" s="4">
        <v>1390</v>
      </c>
      <c r="O103" s="4" t="s">
        <v>30</v>
      </c>
      <c r="P103" s="3"/>
      <c r="Q103" s="4" t="s">
        <v>26</v>
      </c>
      <c r="R103" s="3"/>
    </row>
    <row r="104" spans="1:18" ht="15">
      <c r="A104" s="4">
        <v>100</v>
      </c>
      <c r="B104" s="4" t="s">
        <v>309</v>
      </c>
      <c r="C104" s="4" t="s">
        <v>310</v>
      </c>
      <c r="D104" s="4" t="s">
        <v>311</v>
      </c>
      <c r="E104" s="3"/>
      <c r="F104" s="5">
        <v>20999</v>
      </c>
      <c r="G104" s="4">
        <v>61</v>
      </c>
      <c r="H104" s="4" t="str">
        <f>TEXT(2694811038744,"0")</f>
        <v>2694811038744</v>
      </c>
      <c r="I104" s="4" t="s">
        <v>127</v>
      </c>
      <c r="J104" s="4">
        <v>5</v>
      </c>
      <c r="K104" s="4" t="s">
        <v>23</v>
      </c>
      <c r="L104" s="4" t="s">
        <v>24</v>
      </c>
      <c r="M104" s="3"/>
      <c r="N104" s="4">
        <v>1388</v>
      </c>
      <c r="O104" s="4" t="s">
        <v>30</v>
      </c>
      <c r="P104" s="3"/>
      <c r="Q104" s="4" t="s">
        <v>26</v>
      </c>
      <c r="R104" s="3"/>
    </row>
    <row r="105" spans="1:18" ht="15">
      <c r="A105" s="4">
        <v>101</v>
      </c>
      <c r="B105" s="4" t="s">
        <v>312</v>
      </c>
      <c r="C105" s="4" t="s">
        <v>313</v>
      </c>
      <c r="D105" s="4" t="s">
        <v>314</v>
      </c>
      <c r="E105" s="3"/>
      <c r="F105" s="5">
        <v>23069</v>
      </c>
      <c r="G105" s="4">
        <v>56</v>
      </c>
      <c r="H105" s="4" t="str">
        <f>TEXT(4819294812853,"0")</f>
        <v>4819294812853</v>
      </c>
      <c r="I105" s="4" t="s">
        <v>173</v>
      </c>
      <c r="J105" s="4">
        <v>7</v>
      </c>
      <c r="K105" s="4" t="s">
        <v>23</v>
      </c>
      <c r="L105" s="4" t="s">
        <v>24</v>
      </c>
      <c r="M105" s="3"/>
      <c r="N105" s="4">
        <v>1236</v>
      </c>
      <c r="O105" s="4" t="s">
        <v>30</v>
      </c>
      <c r="P105" s="3"/>
      <c r="Q105" s="4" t="s">
        <v>26</v>
      </c>
      <c r="R105" s="3"/>
    </row>
    <row r="106" spans="1:18" ht="15">
      <c r="A106" s="4">
        <v>102</v>
      </c>
      <c r="B106" s="4" t="s">
        <v>315</v>
      </c>
      <c r="C106" s="4" t="s">
        <v>316</v>
      </c>
      <c r="D106" s="4" t="s">
        <v>317</v>
      </c>
      <c r="E106" s="3"/>
      <c r="F106" s="5">
        <v>20022</v>
      </c>
      <c r="G106" s="4">
        <v>64</v>
      </c>
      <c r="H106" s="4" t="str">
        <f>TEXT(4819294809023,"0")</f>
        <v>4819294809023</v>
      </c>
      <c r="I106" s="4" t="s">
        <v>127</v>
      </c>
      <c r="J106" s="4">
        <v>5</v>
      </c>
      <c r="K106" s="4" t="s">
        <v>23</v>
      </c>
      <c r="L106" s="4" t="s">
        <v>24</v>
      </c>
      <c r="M106" s="3"/>
      <c r="N106" s="4">
        <v>374</v>
      </c>
      <c r="O106" s="4" t="s">
        <v>30</v>
      </c>
      <c r="P106" s="3"/>
      <c r="Q106" s="4" t="s">
        <v>26</v>
      </c>
      <c r="R106" s="3"/>
    </row>
    <row r="107" spans="1:18" ht="15">
      <c r="A107" s="4">
        <v>103</v>
      </c>
      <c r="B107" s="4" t="s">
        <v>318</v>
      </c>
      <c r="C107" s="4" t="s">
        <v>319</v>
      </c>
      <c r="D107" s="4" t="s">
        <v>320</v>
      </c>
      <c r="E107" s="3"/>
      <c r="F107" s="5">
        <v>27760</v>
      </c>
      <c r="G107" s="4">
        <v>43</v>
      </c>
      <c r="H107" s="4" t="str">
        <f>TEXT(4819294810298,"0")</f>
        <v>4819294810298</v>
      </c>
      <c r="I107" s="4" t="s">
        <v>224</v>
      </c>
      <c r="J107" s="4">
        <v>6</v>
      </c>
      <c r="K107" s="4" t="s">
        <v>23</v>
      </c>
      <c r="L107" s="4" t="s">
        <v>24</v>
      </c>
      <c r="M107" s="3"/>
      <c r="N107" s="4">
        <v>1230</v>
      </c>
      <c r="O107" s="4" t="s">
        <v>30</v>
      </c>
      <c r="P107" s="3"/>
      <c r="Q107" s="4" t="s">
        <v>26</v>
      </c>
      <c r="R107" s="3"/>
    </row>
    <row r="108" spans="1:18" ht="15">
      <c r="A108" s="4">
        <v>104</v>
      </c>
      <c r="B108" s="4" t="s">
        <v>321</v>
      </c>
      <c r="C108" s="4" t="s">
        <v>108</v>
      </c>
      <c r="D108" s="4" t="s">
        <v>322</v>
      </c>
      <c r="E108" s="3"/>
      <c r="F108" s="5">
        <v>19075</v>
      </c>
      <c r="G108" s="4">
        <v>67</v>
      </c>
      <c r="H108" s="4" t="str">
        <f>TEXT(4819294799929,"0")</f>
        <v>4819294799929</v>
      </c>
      <c r="I108" s="4" t="s">
        <v>22</v>
      </c>
      <c r="J108" s="4">
        <v>1</v>
      </c>
      <c r="K108" s="4" t="s">
        <v>23</v>
      </c>
      <c r="L108" s="4" t="s">
        <v>24</v>
      </c>
      <c r="M108" s="3"/>
      <c r="N108" s="4">
        <v>1373</v>
      </c>
      <c r="O108" s="4" t="s">
        <v>30</v>
      </c>
      <c r="P108" s="3"/>
      <c r="Q108" s="4" t="s">
        <v>26</v>
      </c>
      <c r="R108" s="3"/>
    </row>
    <row r="109" spans="1:18" ht="15">
      <c r="A109" s="4">
        <v>105</v>
      </c>
      <c r="B109" s="4" t="s">
        <v>323</v>
      </c>
      <c r="C109" s="4" t="s">
        <v>324</v>
      </c>
      <c r="D109" s="4" t="s">
        <v>325</v>
      </c>
      <c r="E109" s="3"/>
      <c r="F109" s="5">
        <v>13714</v>
      </c>
      <c r="G109" s="4">
        <v>81</v>
      </c>
      <c r="H109" s="4" t="str">
        <f>TEXT(4819294807416,"0")</f>
        <v>4819294807416</v>
      </c>
      <c r="I109" s="4" t="s">
        <v>234</v>
      </c>
      <c r="J109" s="4">
        <v>4</v>
      </c>
      <c r="K109" s="4" t="s">
        <v>23</v>
      </c>
      <c r="L109" s="4" t="s">
        <v>24</v>
      </c>
      <c r="M109" s="3"/>
      <c r="N109" s="4">
        <v>286</v>
      </c>
      <c r="O109" s="4" t="s">
        <v>30</v>
      </c>
      <c r="P109" s="3"/>
      <c r="Q109" s="4" t="s">
        <v>26</v>
      </c>
      <c r="R109" s="3"/>
    </row>
    <row r="110" spans="1:18" ht="15">
      <c r="A110" s="4">
        <v>106</v>
      </c>
      <c r="B110" s="4" t="s">
        <v>326</v>
      </c>
      <c r="C110" s="4" t="s">
        <v>327</v>
      </c>
      <c r="D110" s="4" t="s">
        <v>328</v>
      </c>
      <c r="E110" s="3"/>
      <c r="F110" s="5">
        <v>28672</v>
      </c>
      <c r="G110" s="4">
        <v>40</v>
      </c>
      <c r="H110" s="4" t="str">
        <f>TEXT(4819294810391,"0")</f>
        <v>4819294810391</v>
      </c>
      <c r="I110" s="4" t="s">
        <v>224</v>
      </c>
      <c r="J110" s="4">
        <v>6</v>
      </c>
      <c r="K110" s="4" t="s">
        <v>23</v>
      </c>
      <c r="L110" s="4" t="s">
        <v>24</v>
      </c>
      <c r="M110" s="3"/>
      <c r="N110" s="4">
        <v>1093</v>
      </c>
      <c r="O110" s="4" t="s">
        <v>30</v>
      </c>
      <c r="P110" s="3"/>
      <c r="Q110" s="4" t="s">
        <v>26</v>
      </c>
      <c r="R110" s="3"/>
    </row>
    <row r="111" spans="1:18" ht="15">
      <c r="A111" s="4">
        <v>107</v>
      </c>
      <c r="B111" s="4" t="s">
        <v>329</v>
      </c>
      <c r="C111" s="4" t="s">
        <v>330</v>
      </c>
      <c r="D111" s="4" t="s">
        <v>331</v>
      </c>
      <c r="E111" s="3"/>
      <c r="F111" s="5">
        <v>30529</v>
      </c>
      <c r="G111" s="4">
        <v>35</v>
      </c>
      <c r="H111" s="4" t="str">
        <f>TEXT(4819294810229,"0")</f>
        <v>4819294810229</v>
      </c>
      <c r="I111" s="4" t="s">
        <v>224</v>
      </c>
      <c r="J111" s="4">
        <v>6</v>
      </c>
      <c r="K111" s="4" t="s">
        <v>23</v>
      </c>
      <c r="L111" s="4" t="s">
        <v>24</v>
      </c>
      <c r="M111" s="3"/>
      <c r="N111" s="4">
        <v>1229</v>
      </c>
      <c r="O111" s="4" t="s">
        <v>30</v>
      </c>
      <c r="P111" s="3"/>
      <c r="Q111" s="4" t="s">
        <v>26</v>
      </c>
      <c r="R111" s="3"/>
    </row>
    <row r="112" spans="1:18" ht="15">
      <c r="A112" s="4">
        <v>108</v>
      </c>
      <c r="B112" s="4" t="s">
        <v>332</v>
      </c>
      <c r="C112" s="4" t="s">
        <v>333</v>
      </c>
      <c r="D112" s="4" t="s">
        <v>334</v>
      </c>
      <c r="E112" s="3"/>
      <c r="F112" s="5">
        <v>20127</v>
      </c>
      <c r="G112" s="4">
        <v>64</v>
      </c>
      <c r="H112" s="4" t="str">
        <f>TEXT(4819294811564,"0")</f>
        <v>4819294811564</v>
      </c>
      <c r="I112" s="4" t="s">
        <v>142</v>
      </c>
      <c r="J112" s="4">
        <v>7</v>
      </c>
      <c r="K112" s="4" t="s">
        <v>23</v>
      </c>
      <c r="L112" s="4" t="s">
        <v>24</v>
      </c>
      <c r="M112" s="3"/>
      <c r="N112" s="4">
        <v>376</v>
      </c>
      <c r="O112" s="4" t="s">
        <v>30</v>
      </c>
      <c r="P112" s="3"/>
      <c r="Q112" s="4" t="s">
        <v>26</v>
      </c>
      <c r="R112" s="3"/>
    </row>
    <row r="113" spans="1:18" ht="15">
      <c r="A113" s="4">
        <v>109</v>
      </c>
      <c r="B113" s="4" t="s">
        <v>335</v>
      </c>
      <c r="C113" s="4" t="s">
        <v>336</v>
      </c>
      <c r="D113" s="4" t="s">
        <v>337</v>
      </c>
      <c r="E113" s="3"/>
      <c r="F113" s="5">
        <v>23993</v>
      </c>
      <c r="G113" s="4">
        <v>53</v>
      </c>
      <c r="H113" s="4" t="str">
        <f>TEXT(4819294814033,"0")</f>
        <v>4819294814033</v>
      </c>
      <c r="I113" s="4" t="s">
        <v>115</v>
      </c>
      <c r="J113" s="4">
        <v>8</v>
      </c>
      <c r="K113" s="4" t="s">
        <v>23</v>
      </c>
      <c r="L113" s="4" t="s">
        <v>24</v>
      </c>
      <c r="M113" s="3"/>
      <c r="N113" s="4">
        <v>867</v>
      </c>
      <c r="O113" s="4" t="s">
        <v>30</v>
      </c>
      <c r="P113" s="3"/>
      <c r="Q113" s="4" t="s">
        <v>26</v>
      </c>
      <c r="R113" s="3"/>
    </row>
    <row r="114" spans="1:18" ht="15">
      <c r="A114" s="4">
        <v>110</v>
      </c>
      <c r="B114" s="4" t="s">
        <v>338</v>
      </c>
      <c r="C114" s="4" t="s">
        <v>125</v>
      </c>
      <c r="D114" s="4" t="s">
        <v>339</v>
      </c>
      <c r="E114" s="3"/>
      <c r="F114" s="5">
        <v>19640</v>
      </c>
      <c r="G114" s="4">
        <v>65</v>
      </c>
      <c r="H114" s="4" t="str">
        <f>TEXT(4819294814014,"0")</f>
        <v>4819294814014</v>
      </c>
      <c r="I114" s="4" t="s">
        <v>115</v>
      </c>
      <c r="J114" s="4">
        <v>8</v>
      </c>
      <c r="K114" s="4" t="s">
        <v>23</v>
      </c>
      <c r="L114" s="4" t="s">
        <v>24</v>
      </c>
      <c r="M114" s="3"/>
      <c r="N114" s="4">
        <v>377</v>
      </c>
      <c r="O114" s="4" t="s">
        <v>30</v>
      </c>
      <c r="P114" s="3"/>
      <c r="Q114" s="4" t="s">
        <v>26</v>
      </c>
      <c r="R114" s="3"/>
    </row>
    <row r="115" spans="1:18" ht="15">
      <c r="A115" s="4">
        <v>111</v>
      </c>
      <c r="B115" s="4" t="s">
        <v>338</v>
      </c>
      <c r="C115" s="4" t="s">
        <v>125</v>
      </c>
      <c r="D115" s="4" t="s">
        <v>339</v>
      </c>
      <c r="E115" s="3"/>
      <c r="F115" s="5">
        <v>19640</v>
      </c>
      <c r="G115" s="4">
        <v>65</v>
      </c>
      <c r="H115" s="4" t="str">
        <f>TEXT(4819294814014,"0")</f>
        <v>4819294814014</v>
      </c>
      <c r="I115" s="4" t="s">
        <v>115</v>
      </c>
      <c r="J115" s="4">
        <v>8</v>
      </c>
      <c r="K115" s="4" t="s">
        <v>23</v>
      </c>
      <c r="L115" s="4" t="s">
        <v>24</v>
      </c>
      <c r="M115" s="3"/>
      <c r="N115" s="4">
        <v>377</v>
      </c>
      <c r="O115" s="4" t="s">
        <v>30</v>
      </c>
      <c r="P115" s="3"/>
      <c r="Q115" s="4" t="s">
        <v>26</v>
      </c>
      <c r="R115" s="3"/>
    </row>
    <row r="116" spans="1:18" ht="15">
      <c r="A116" s="4">
        <v>112</v>
      </c>
      <c r="B116" s="4" t="s">
        <v>340</v>
      </c>
      <c r="C116" s="4" t="s">
        <v>341</v>
      </c>
      <c r="D116" s="4" t="s">
        <v>342</v>
      </c>
      <c r="E116" s="3"/>
      <c r="F116" s="5">
        <v>19398</v>
      </c>
      <c r="G116" s="4">
        <v>66</v>
      </c>
      <c r="H116" s="4" t="str">
        <f>TEXT(4819294813698,"0")</f>
        <v>4819294813698</v>
      </c>
      <c r="I116" s="4" t="s">
        <v>115</v>
      </c>
      <c r="J116" s="4">
        <v>8</v>
      </c>
      <c r="K116" s="4" t="s">
        <v>23</v>
      </c>
      <c r="L116" s="4" t="s">
        <v>24</v>
      </c>
      <c r="M116" s="3"/>
      <c r="N116" s="4">
        <v>306</v>
      </c>
      <c r="O116" s="4" t="s">
        <v>30</v>
      </c>
      <c r="P116" s="3"/>
      <c r="Q116" s="4" t="s">
        <v>26</v>
      </c>
      <c r="R116" s="3"/>
    </row>
    <row r="117" spans="1:18" ht="15">
      <c r="A117" s="4">
        <v>113</v>
      </c>
      <c r="B117" s="4" t="s">
        <v>343</v>
      </c>
      <c r="C117" s="4" t="s">
        <v>226</v>
      </c>
      <c r="D117" s="4" t="s">
        <v>233</v>
      </c>
      <c r="E117" s="3"/>
      <c r="F117" s="5">
        <v>18323</v>
      </c>
      <c r="G117" s="4">
        <v>69</v>
      </c>
      <c r="H117" s="4" t="str">
        <f>TEXT(4819294810557,"0")</f>
        <v>4819294810557</v>
      </c>
      <c r="I117" s="4" t="s">
        <v>224</v>
      </c>
      <c r="J117" s="4">
        <v>6</v>
      </c>
      <c r="K117" s="4" t="s">
        <v>23</v>
      </c>
      <c r="L117" s="4" t="s">
        <v>24</v>
      </c>
      <c r="M117" s="3"/>
      <c r="N117" s="4">
        <v>853</v>
      </c>
      <c r="O117" s="4" t="s">
        <v>30</v>
      </c>
      <c r="P117" s="3"/>
      <c r="Q117" s="4" t="s">
        <v>26</v>
      </c>
      <c r="R117" s="3"/>
    </row>
    <row r="118" spans="1:18" ht="15">
      <c r="A118" s="4">
        <v>114</v>
      </c>
      <c r="B118" s="4" t="s">
        <v>344</v>
      </c>
      <c r="C118" s="4" t="s">
        <v>345</v>
      </c>
      <c r="D118" s="4" t="s">
        <v>346</v>
      </c>
      <c r="E118" s="3"/>
      <c r="F118" s="5">
        <v>17703</v>
      </c>
      <c r="G118" s="4">
        <v>70</v>
      </c>
      <c r="H118" s="4" t="str">
        <f>TEXT(4819294812877,"0")</f>
        <v>4819294812877</v>
      </c>
      <c r="I118" s="4" t="s">
        <v>173</v>
      </c>
      <c r="J118" s="4">
        <v>7</v>
      </c>
      <c r="K118" s="4" t="s">
        <v>23</v>
      </c>
      <c r="L118" s="4" t="s">
        <v>24</v>
      </c>
      <c r="M118" s="3"/>
      <c r="N118" s="4">
        <v>863</v>
      </c>
      <c r="O118" s="4" t="s">
        <v>30</v>
      </c>
      <c r="P118" s="3"/>
      <c r="Q118" s="4" t="s">
        <v>26</v>
      </c>
      <c r="R118" s="3"/>
    </row>
    <row r="119" spans="1:18" ht="15">
      <c r="A119" s="4">
        <v>115</v>
      </c>
      <c r="B119" s="4" t="s">
        <v>347</v>
      </c>
      <c r="C119" s="4" t="s">
        <v>348</v>
      </c>
      <c r="D119" s="4" t="s">
        <v>349</v>
      </c>
      <c r="E119" s="3"/>
      <c r="F119" s="5">
        <v>15599</v>
      </c>
      <c r="G119" s="4">
        <v>76</v>
      </c>
      <c r="H119" s="4" t="str">
        <f>TEXT(4819294807156,"0")</f>
        <v>4819294807156</v>
      </c>
      <c r="I119" s="4" t="s">
        <v>234</v>
      </c>
      <c r="J119" s="4">
        <v>4</v>
      </c>
      <c r="K119" s="4" t="s">
        <v>23</v>
      </c>
      <c r="L119" s="4" t="s">
        <v>24</v>
      </c>
      <c r="M119" s="3"/>
      <c r="N119" s="4">
        <v>836</v>
      </c>
      <c r="O119" s="4" t="s">
        <v>30</v>
      </c>
      <c r="P119" s="3"/>
      <c r="Q119" s="4" t="s">
        <v>26</v>
      </c>
      <c r="R119" s="3"/>
    </row>
    <row r="120" spans="1:18" ht="15">
      <c r="A120" s="4">
        <v>116</v>
      </c>
      <c r="B120" s="4" t="s">
        <v>350</v>
      </c>
      <c r="C120" s="4" t="s">
        <v>351</v>
      </c>
      <c r="D120" s="4" t="s">
        <v>352</v>
      </c>
      <c r="E120" s="3"/>
      <c r="F120" s="5">
        <v>25529</v>
      </c>
      <c r="G120" s="4">
        <v>49</v>
      </c>
      <c r="H120" s="4" t="str">
        <f>TEXT(4819294802581,"0")</f>
        <v>4819294802581</v>
      </c>
      <c r="I120" s="4" t="s">
        <v>40</v>
      </c>
      <c r="J120" s="4">
        <v>2</v>
      </c>
      <c r="K120" s="4" t="s">
        <v>23</v>
      </c>
      <c r="L120" s="4" t="s">
        <v>24</v>
      </c>
      <c r="M120" s="3"/>
      <c r="N120" s="4">
        <v>820</v>
      </c>
      <c r="O120" s="4" t="s">
        <v>30</v>
      </c>
      <c r="P120" s="3"/>
      <c r="Q120" s="4" t="s">
        <v>26</v>
      </c>
      <c r="R120" s="3"/>
    </row>
    <row r="121" spans="1:18" ht="15">
      <c r="A121" s="4">
        <v>117</v>
      </c>
      <c r="B121" s="4" t="s">
        <v>353</v>
      </c>
      <c r="C121" s="4" t="s">
        <v>354</v>
      </c>
      <c r="D121" s="4" t="s">
        <v>355</v>
      </c>
      <c r="E121" s="3"/>
      <c r="F121" s="5">
        <v>24838</v>
      </c>
      <c r="G121" s="4">
        <v>51</v>
      </c>
      <c r="H121" s="4" t="str">
        <f>TEXT(2693016536626,"0")</f>
        <v>2693016536626</v>
      </c>
      <c r="I121" s="4" t="s">
        <v>115</v>
      </c>
      <c r="J121" s="4">
        <v>8</v>
      </c>
      <c r="K121" s="4" t="s">
        <v>23</v>
      </c>
      <c r="L121" s="4" t="s">
        <v>24</v>
      </c>
      <c r="M121" s="3"/>
      <c r="N121" s="4">
        <v>870</v>
      </c>
      <c r="O121" s="4" t="s">
        <v>30</v>
      </c>
      <c r="P121" s="3"/>
      <c r="Q121" s="4" t="s">
        <v>26</v>
      </c>
      <c r="R121" s="3"/>
    </row>
    <row r="122" spans="1:18" ht="15">
      <c r="A122" s="4">
        <v>118</v>
      </c>
      <c r="B122" s="4" t="s">
        <v>356</v>
      </c>
      <c r="C122" s="4" t="s">
        <v>357</v>
      </c>
      <c r="D122" s="4" t="s">
        <v>358</v>
      </c>
      <c r="E122" s="3"/>
      <c r="F122" s="5">
        <v>21071</v>
      </c>
      <c r="G122" s="4">
        <v>61</v>
      </c>
      <c r="H122" s="4" t="str">
        <f>TEXT(4819294814386,"0")</f>
        <v>4819294814386</v>
      </c>
      <c r="I122" s="4" t="s">
        <v>115</v>
      </c>
      <c r="J122" s="4">
        <v>8</v>
      </c>
      <c r="K122" s="4" t="s">
        <v>23</v>
      </c>
      <c r="L122" s="4" t="s">
        <v>24</v>
      </c>
      <c r="M122" s="3"/>
      <c r="N122" s="4">
        <v>307</v>
      </c>
      <c r="O122" s="4" t="s">
        <v>30</v>
      </c>
      <c r="P122" s="3"/>
      <c r="Q122" s="4" t="s">
        <v>26</v>
      </c>
      <c r="R122" s="3"/>
    </row>
    <row r="123" spans="1:18" ht="15">
      <c r="A123" s="4">
        <v>119</v>
      </c>
      <c r="B123" s="4" t="s">
        <v>359</v>
      </c>
      <c r="C123" s="4" t="s">
        <v>360</v>
      </c>
      <c r="D123" s="4" t="s">
        <v>361</v>
      </c>
      <c r="E123" s="3"/>
      <c r="F123" s="5">
        <v>28694</v>
      </c>
      <c r="G123" s="4">
        <v>40</v>
      </c>
      <c r="H123" s="4" t="str">
        <f>TEXT(4819294812974,"0")</f>
        <v>4819294812974</v>
      </c>
      <c r="I123" s="4" t="s">
        <v>173</v>
      </c>
      <c r="J123" s="4">
        <v>7</v>
      </c>
      <c r="K123" s="4" t="s">
        <v>23</v>
      </c>
      <c r="L123" s="4" t="s">
        <v>24</v>
      </c>
      <c r="M123" s="3"/>
      <c r="N123" s="4">
        <v>301</v>
      </c>
      <c r="O123" s="4" t="s">
        <v>30</v>
      </c>
      <c r="P123" s="3"/>
      <c r="Q123" s="4" t="s">
        <v>26</v>
      </c>
      <c r="R123" s="3"/>
    </row>
    <row r="124" spans="1:18" ht="15">
      <c r="A124" s="4">
        <v>120</v>
      </c>
      <c r="B124" s="4" t="s">
        <v>362</v>
      </c>
      <c r="C124" s="4" t="s">
        <v>363</v>
      </c>
      <c r="D124" s="4" t="s">
        <v>364</v>
      </c>
      <c r="E124" s="3"/>
      <c r="F124" s="5">
        <v>18827</v>
      </c>
      <c r="G124" s="4">
        <v>67</v>
      </c>
      <c r="H124" s="4" t="str">
        <f>TEXT(4819294805267,"0")</f>
        <v>4819294805267</v>
      </c>
      <c r="I124" s="4" t="s">
        <v>98</v>
      </c>
      <c r="J124" s="4">
        <v>3</v>
      </c>
      <c r="K124" s="4" t="s">
        <v>23</v>
      </c>
      <c r="L124" s="4" t="s">
        <v>24</v>
      </c>
      <c r="M124" s="3"/>
      <c r="N124" s="4">
        <v>831</v>
      </c>
      <c r="O124" s="4" t="s">
        <v>30</v>
      </c>
      <c r="P124" s="3"/>
      <c r="Q124" s="4" t="s">
        <v>26</v>
      </c>
      <c r="R124" s="3"/>
    </row>
    <row r="125" spans="1:18" ht="15">
      <c r="A125" s="4">
        <v>121</v>
      </c>
      <c r="B125" s="4" t="s">
        <v>365</v>
      </c>
      <c r="C125" s="4" t="s">
        <v>366</v>
      </c>
      <c r="D125" s="4" t="s">
        <v>367</v>
      </c>
      <c r="E125" s="3"/>
      <c r="F125" s="5">
        <v>19513</v>
      </c>
      <c r="G125" s="4">
        <v>65</v>
      </c>
      <c r="H125" s="4" t="str">
        <f>TEXT(4819294809879,"0")</f>
        <v>4819294809879</v>
      </c>
      <c r="I125" s="4" t="s">
        <v>224</v>
      </c>
      <c r="J125" s="4">
        <v>6</v>
      </c>
      <c r="K125" s="4" t="s">
        <v>23</v>
      </c>
      <c r="L125" s="4" t="s">
        <v>24</v>
      </c>
      <c r="M125" s="3"/>
      <c r="N125" s="4">
        <v>856</v>
      </c>
      <c r="O125" s="4" t="s">
        <v>30</v>
      </c>
      <c r="P125" s="3"/>
      <c r="Q125" s="4" t="s">
        <v>26</v>
      </c>
      <c r="R125" s="3"/>
    </row>
    <row r="126" spans="1:18" ht="15">
      <c r="A126" s="4">
        <v>122</v>
      </c>
      <c r="B126" s="4" t="s">
        <v>368</v>
      </c>
      <c r="C126" s="4" t="s">
        <v>369</v>
      </c>
      <c r="D126" s="4" t="s">
        <v>370</v>
      </c>
      <c r="E126" s="3"/>
      <c r="F126" s="5">
        <v>14099</v>
      </c>
      <c r="G126" s="4">
        <v>80</v>
      </c>
      <c r="H126" s="4" t="str">
        <f>TEXT(4819294810297,"0")</f>
        <v>4819294810297</v>
      </c>
      <c r="I126" s="4" t="s">
        <v>224</v>
      </c>
      <c r="J126" s="4">
        <v>6</v>
      </c>
      <c r="K126" s="4" t="s">
        <v>23</v>
      </c>
      <c r="L126" s="4" t="s">
        <v>24</v>
      </c>
      <c r="M126" s="3"/>
      <c r="N126" s="4">
        <v>375</v>
      </c>
      <c r="O126" s="4" t="s">
        <v>30</v>
      </c>
      <c r="P126" s="3"/>
      <c r="Q126" s="4" t="s">
        <v>26</v>
      </c>
      <c r="R126" s="3"/>
    </row>
    <row r="127" spans="1:18" ht="15">
      <c r="A127" s="4">
        <v>123</v>
      </c>
      <c r="B127" s="4" t="s">
        <v>371</v>
      </c>
      <c r="C127" s="4" t="s">
        <v>129</v>
      </c>
      <c r="D127" s="4" t="s">
        <v>372</v>
      </c>
      <c r="E127" s="3"/>
      <c r="F127" s="5">
        <v>27675</v>
      </c>
      <c r="G127" s="4">
        <v>43</v>
      </c>
      <c r="H127" s="4" t="str">
        <f>TEXT(4819294814209,"0")</f>
        <v>4819294814209</v>
      </c>
      <c r="I127" s="4" t="s">
        <v>115</v>
      </c>
      <c r="J127" s="4">
        <v>8</v>
      </c>
      <c r="K127" s="4" t="s">
        <v>23</v>
      </c>
      <c r="L127" s="4" t="s">
        <v>24</v>
      </c>
      <c r="M127" s="3"/>
      <c r="N127" s="4">
        <v>1100</v>
      </c>
      <c r="O127" s="4" t="s">
        <v>30</v>
      </c>
      <c r="P127" s="3"/>
      <c r="Q127" s="4" t="s">
        <v>26</v>
      </c>
      <c r="R127" s="3"/>
    </row>
    <row r="128" spans="1:18" ht="15">
      <c r="A128" s="4">
        <v>124</v>
      </c>
      <c r="B128" s="4" t="s">
        <v>373</v>
      </c>
      <c r="C128" s="4" t="s">
        <v>374</v>
      </c>
      <c r="D128" s="4" t="s">
        <v>375</v>
      </c>
      <c r="E128" s="3"/>
      <c r="F128" s="5">
        <v>20360</v>
      </c>
      <c r="G128" s="4">
        <v>63</v>
      </c>
      <c r="H128" s="4" t="str">
        <f>TEXT(4819294802463,"0")</f>
        <v>4819294802463</v>
      </c>
      <c r="I128" s="4" t="s">
        <v>98</v>
      </c>
      <c r="J128" s="4">
        <v>2</v>
      </c>
      <c r="K128" s="4" t="s">
        <v>23</v>
      </c>
      <c r="L128" s="4" t="s">
        <v>24</v>
      </c>
      <c r="M128" s="3"/>
      <c r="N128" s="4">
        <v>1123</v>
      </c>
      <c r="O128" s="4" t="s">
        <v>30</v>
      </c>
      <c r="P128" s="3"/>
      <c r="Q128" s="4" t="s">
        <v>26</v>
      </c>
      <c r="R128" s="3"/>
    </row>
    <row r="129" spans="1:18" ht="15">
      <c r="A129" s="4">
        <v>125</v>
      </c>
      <c r="B129" s="4" t="s">
        <v>376</v>
      </c>
      <c r="C129" s="4" t="s">
        <v>377</v>
      </c>
      <c r="D129" s="4" t="s">
        <v>378</v>
      </c>
      <c r="E129" s="3"/>
      <c r="F129" s="5">
        <v>30247</v>
      </c>
      <c r="G129" s="4">
        <v>36</v>
      </c>
      <c r="H129" s="4" t="str">
        <f>TEXT(4819294814414,"0")</f>
        <v>4819294814414</v>
      </c>
      <c r="I129" s="4" t="s">
        <v>115</v>
      </c>
      <c r="J129" s="4">
        <v>8</v>
      </c>
      <c r="K129" s="4" t="s">
        <v>23</v>
      </c>
      <c r="L129" s="4" t="s">
        <v>24</v>
      </c>
      <c r="M129" s="3"/>
      <c r="N129" s="4">
        <v>1391</v>
      </c>
      <c r="O129" s="4" t="s">
        <v>30</v>
      </c>
      <c r="P129" s="3"/>
      <c r="Q129" s="4" t="s">
        <v>26</v>
      </c>
      <c r="R129" s="3"/>
    </row>
    <row r="130" spans="1:18" ht="15">
      <c r="A130" s="4">
        <v>126</v>
      </c>
      <c r="B130" s="4" t="s">
        <v>379</v>
      </c>
      <c r="C130" s="4" t="s">
        <v>380</v>
      </c>
      <c r="D130" s="4" t="s">
        <v>381</v>
      </c>
      <c r="E130" s="3"/>
      <c r="F130" s="5">
        <v>22104</v>
      </c>
      <c r="G130" s="4">
        <v>58</v>
      </c>
      <c r="H130" s="4" t="str">
        <f>TEXT(3313031845937,"0")</f>
        <v>3313031845937</v>
      </c>
      <c r="I130" s="4" t="s">
        <v>115</v>
      </c>
      <c r="J130" s="4">
        <v>8</v>
      </c>
      <c r="K130" s="4" t="s">
        <v>23</v>
      </c>
      <c r="L130" s="4" t="s">
        <v>24</v>
      </c>
      <c r="M130" s="3"/>
      <c r="N130" s="4">
        <v>869</v>
      </c>
      <c r="O130" s="4" t="s">
        <v>30</v>
      </c>
      <c r="P130" s="3"/>
      <c r="Q130" s="4" t="s">
        <v>26</v>
      </c>
      <c r="R130" s="3"/>
    </row>
    <row r="131" spans="1:18" ht="15">
      <c r="A131" s="4">
        <v>127</v>
      </c>
      <c r="B131" s="4" t="s">
        <v>225</v>
      </c>
      <c r="C131" s="4" t="s">
        <v>382</v>
      </c>
      <c r="D131" s="4" t="s">
        <v>383</v>
      </c>
      <c r="E131" s="3"/>
      <c r="F131" s="5">
        <v>19025</v>
      </c>
      <c r="G131" s="4">
        <v>67</v>
      </c>
      <c r="H131" s="4" t="str">
        <f>TEXT(4819294810588,"0")</f>
        <v>4819294810588</v>
      </c>
      <c r="I131" s="4" t="s">
        <v>224</v>
      </c>
      <c r="J131" s="4">
        <v>6</v>
      </c>
      <c r="K131" s="4" t="s">
        <v>23</v>
      </c>
      <c r="L131" s="4" t="s">
        <v>24</v>
      </c>
      <c r="M131" s="3"/>
      <c r="N131" s="4">
        <v>1095</v>
      </c>
      <c r="O131" s="4" t="s">
        <v>30</v>
      </c>
      <c r="P131" s="3"/>
      <c r="Q131" s="4" t="s">
        <v>26</v>
      </c>
      <c r="R131" s="3"/>
    </row>
    <row r="132" spans="1:18" ht="15">
      <c r="A132" s="4">
        <v>128</v>
      </c>
      <c r="B132" s="4" t="s">
        <v>384</v>
      </c>
      <c r="C132" s="4" t="s">
        <v>385</v>
      </c>
      <c r="D132" s="4" t="s">
        <v>386</v>
      </c>
      <c r="E132" s="3"/>
      <c r="F132" s="5">
        <v>19275</v>
      </c>
      <c r="G132" s="4">
        <v>66</v>
      </c>
      <c r="H132" s="4" t="str">
        <f>TEXT(4819294801050,"0")</f>
        <v>4819294801050</v>
      </c>
      <c r="I132" s="4" t="s">
        <v>22</v>
      </c>
      <c r="J132" s="4">
        <v>1</v>
      </c>
      <c r="K132" s="4" t="s">
        <v>23</v>
      </c>
      <c r="L132" s="4" t="s">
        <v>24</v>
      </c>
      <c r="M132" s="3"/>
      <c r="N132" s="4">
        <v>817</v>
      </c>
      <c r="O132" s="4" t="s">
        <v>30</v>
      </c>
      <c r="P132" s="3"/>
      <c r="Q132" s="4" t="s">
        <v>26</v>
      </c>
      <c r="R132" s="3"/>
    </row>
    <row r="133" spans="1:18" ht="15">
      <c r="A133" s="4">
        <v>129</v>
      </c>
      <c r="B133" s="4" t="s">
        <v>387</v>
      </c>
      <c r="C133" s="4" t="s">
        <v>388</v>
      </c>
      <c r="D133" s="4" t="s">
        <v>389</v>
      </c>
      <c r="E133" s="3"/>
      <c r="F133" s="5">
        <v>14637</v>
      </c>
      <c r="G133" s="4">
        <v>79</v>
      </c>
      <c r="H133" s="4" t="str">
        <f>TEXT(4819294811010,"0")</f>
        <v>4819294811010</v>
      </c>
      <c r="I133" s="4" t="s">
        <v>390</v>
      </c>
      <c r="J133" s="4">
        <v>7</v>
      </c>
      <c r="K133" s="4" t="s">
        <v>23</v>
      </c>
      <c r="L133" s="4" t="s">
        <v>24</v>
      </c>
      <c r="M133" s="3"/>
      <c r="N133" s="4">
        <v>305</v>
      </c>
      <c r="O133" s="4" t="s">
        <v>30</v>
      </c>
      <c r="P133" s="3"/>
      <c r="Q133" s="4" t="s">
        <v>26</v>
      </c>
      <c r="R133" s="3"/>
    </row>
    <row r="134" spans="1:18" ht="15">
      <c r="A134" s="4">
        <v>130</v>
      </c>
      <c r="B134" s="4" t="s">
        <v>391</v>
      </c>
      <c r="C134" s="4" t="s">
        <v>392</v>
      </c>
      <c r="D134" s="4" t="s">
        <v>178</v>
      </c>
      <c r="E134" s="3"/>
      <c r="F134" s="5">
        <v>18186</v>
      </c>
      <c r="G134" s="4">
        <v>69</v>
      </c>
      <c r="H134" s="4" t="str">
        <f>TEXT(4819294807315,"0")</f>
        <v>4819294807315</v>
      </c>
      <c r="I134" s="4" t="s">
        <v>234</v>
      </c>
      <c r="J134" s="4">
        <v>4</v>
      </c>
      <c r="K134" s="4" t="s">
        <v>23</v>
      </c>
      <c r="L134" s="4" t="s">
        <v>24</v>
      </c>
      <c r="M134" s="3"/>
      <c r="N134" s="4">
        <v>290</v>
      </c>
      <c r="O134" s="4" t="s">
        <v>30</v>
      </c>
      <c r="P134" s="3"/>
      <c r="Q134" s="4" t="s">
        <v>26</v>
      </c>
      <c r="R134" s="3"/>
    </row>
    <row r="135" spans="1:18" ht="15">
      <c r="A135" s="4">
        <v>131</v>
      </c>
      <c r="B135" s="4" t="s">
        <v>393</v>
      </c>
      <c r="C135" s="4" t="s">
        <v>394</v>
      </c>
      <c r="D135" s="4" t="s">
        <v>395</v>
      </c>
      <c r="E135" s="3"/>
      <c r="F135" s="5">
        <v>18452</v>
      </c>
      <c r="G135" s="4">
        <v>68</v>
      </c>
      <c r="H135" s="4" t="str">
        <f>TEXT(19504839294106400,"0")</f>
        <v>19504839294106400</v>
      </c>
      <c r="I135" s="4" t="s">
        <v>224</v>
      </c>
      <c r="J135" s="4">
        <v>6</v>
      </c>
      <c r="K135" s="4" t="s">
        <v>23</v>
      </c>
      <c r="L135" s="4" t="s">
        <v>24</v>
      </c>
      <c r="M135" s="3"/>
      <c r="N135" s="4">
        <v>851</v>
      </c>
      <c r="O135" s="4" t="s">
        <v>30</v>
      </c>
      <c r="P135" s="3"/>
      <c r="Q135" s="4" t="s">
        <v>26</v>
      </c>
      <c r="R135" s="3"/>
    </row>
    <row r="136" spans="1:18" ht="15">
      <c r="A136" s="4">
        <v>132</v>
      </c>
      <c r="B136" s="4" t="s">
        <v>396</v>
      </c>
      <c r="C136" s="4" t="s">
        <v>369</v>
      </c>
      <c r="D136" s="4" t="s">
        <v>397</v>
      </c>
      <c r="E136" s="3"/>
      <c r="F136" s="5">
        <v>17847</v>
      </c>
      <c r="G136" s="4">
        <v>70</v>
      </c>
      <c r="H136" s="4" t="str">
        <f>TEXT(4819294813182,"0")</f>
        <v>4819294813182</v>
      </c>
      <c r="I136" s="4" t="s">
        <v>115</v>
      </c>
      <c r="J136" s="4">
        <v>8</v>
      </c>
      <c r="K136" s="4" t="s">
        <v>23</v>
      </c>
      <c r="L136" s="4" t="s">
        <v>24</v>
      </c>
      <c r="M136" s="3"/>
      <c r="N136" s="4">
        <v>873</v>
      </c>
      <c r="O136" s="4" t="s">
        <v>30</v>
      </c>
      <c r="P136" s="3"/>
      <c r="Q136" s="4" t="s">
        <v>26</v>
      </c>
      <c r="R136" s="3"/>
    </row>
    <row r="137" spans="1:18" ht="15">
      <c r="A137" s="4">
        <v>133</v>
      </c>
      <c r="B137" s="4" t="s">
        <v>398</v>
      </c>
      <c r="C137" s="4" t="s">
        <v>399</v>
      </c>
      <c r="D137" s="4" t="s">
        <v>400</v>
      </c>
      <c r="E137" s="3"/>
      <c r="F137" s="5">
        <v>25179</v>
      </c>
      <c r="G137" s="4">
        <v>50</v>
      </c>
      <c r="H137" s="4" t="str">
        <f>TEXT(4819294804046,"0")</f>
        <v>4819294804046</v>
      </c>
      <c r="I137" s="4" t="s">
        <v>98</v>
      </c>
      <c r="J137" s="4">
        <v>3</v>
      </c>
      <c r="K137" s="4" t="s">
        <v>23</v>
      </c>
      <c r="L137" s="4" t="s">
        <v>24</v>
      </c>
      <c r="M137" s="3"/>
      <c r="N137" s="4">
        <v>1227</v>
      </c>
      <c r="O137" s="4" t="s">
        <v>30</v>
      </c>
      <c r="P137" s="3"/>
      <c r="Q137" s="4" t="s">
        <v>26</v>
      </c>
      <c r="R137" s="3"/>
    </row>
    <row r="138" spans="1:18" ht="15">
      <c r="A138" s="4">
        <v>134</v>
      </c>
      <c r="B138" s="4" t="s">
        <v>401</v>
      </c>
      <c r="C138" s="4" t="s">
        <v>402</v>
      </c>
      <c r="D138" s="4" t="s">
        <v>403</v>
      </c>
      <c r="E138" s="3"/>
      <c r="F138" s="5">
        <v>40179</v>
      </c>
      <c r="G138" s="4">
        <v>9</v>
      </c>
      <c r="H138" s="4" t="str">
        <f>TEXT(20104839294106300,"0")</f>
        <v>20104839294106300</v>
      </c>
      <c r="I138" s="4" t="s">
        <v>127</v>
      </c>
      <c r="J138" s="4">
        <v>5</v>
      </c>
      <c r="K138" s="4" t="s">
        <v>23</v>
      </c>
      <c r="L138" s="4" t="s">
        <v>24</v>
      </c>
      <c r="M138" s="3"/>
      <c r="N138" s="4">
        <v>971</v>
      </c>
      <c r="O138" s="4" t="s">
        <v>30</v>
      </c>
      <c r="P138" s="3"/>
      <c r="Q138" s="4" t="s">
        <v>26</v>
      </c>
      <c r="R138" s="3"/>
    </row>
    <row r="139" spans="1:18" ht="15">
      <c r="A139" s="4">
        <v>135</v>
      </c>
      <c r="B139" s="4" t="s">
        <v>404</v>
      </c>
      <c r="C139" s="4" t="s">
        <v>396</v>
      </c>
      <c r="D139" s="4" t="s">
        <v>405</v>
      </c>
      <c r="E139" s="3"/>
      <c r="F139" s="5">
        <v>24892</v>
      </c>
      <c r="G139" s="4">
        <v>51</v>
      </c>
      <c r="H139" s="4" t="str">
        <f>TEXT(4819294805646,"0")</f>
        <v>4819294805646</v>
      </c>
      <c r="I139" s="4" t="s">
        <v>115</v>
      </c>
      <c r="J139" s="4">
        <v>8</v>
      </c>
      <c r="K139" s="4" t="s">
        <v>23</v>
      </c>
      <c r="L139" s="4" t="s">
        <v>24</v>
      </c>
      <c r="M139" s="3"/>
      <c r="N139" s="4">
        <v>874</v>
      </c>
      <c r="O139" s="4" t="s">
        <v>30</v>
      </c>
      <c r="P139" s="3"/>
      <c r="Q139" s="4" t="s">
        <v>26</v>
      </c>
      <c r="R139" s="3"/>
    </row>
    <row r="140" spans="1:18" ht="15">
      <c r="A140" s="4">
        <v>136</v>
      </c>
      <c r="B140" s="4" t="s">
        <v>103</v>
      </c>
      <c r="C140" s="4" t="s">
        <v>406</v>
      </c>
      <c r="D140" s="4" t="s">
        <v>407</v>
      </c>
      <c r="E140" s="3"/>
      <c r="F140" s="5">
        <v>13407</v>
      </c>
      <c r="G140" s="4">
        <v>82</v>
      </c>
      <c r="H140" s="4" t="str">
        <f>TEXT(4819294813822,"0")</f>
        <v>4819294813822</v>
      </c>
      <c r="I140" s="4" t="s">
        <v>115</v>
      </c>
      <c r="J140" s="4">
        <v>8</v>
      </c>
      <c r="K140" s="4" t="s">
        <v>23</v>
      </c>
      <c r="L140" s="4" t="s">
        <v>24</v>
      </c>
      <c r="M140" s="3"/>
      <c r="N140" s="4">
        <v>915</v>
      </c>
      <c r="O140" s="4" t="s">
        <v>30</v>
      </c>
      <c r="P140" s="3"/>
      <c r="Q140" s="4" t="s">
        <v>26</v>
      </c>
      <c r="R140" s="3"/>
    </row>
    <row r="141" spans="1:18" ht="15">
      <c r="A141" s="4">
        <v>137</v>
      </c>
      <c r="B141" s="4" t="s">
        <v>408</v>
      </c>
      <c r="C141" s="4" t="s">
        <v>87</v>
      </c>
      <c r="D141" s="4" t="s">
        <v>409</v>
      </c>
      <c r="E141" s="3"/>
      <c r="F141" s="5">
        <v>20691</v>
      </c>
      <c r="G141" s="4">
        <v>62</v>
      </c>
      <c r="H141" s="4" t="str">
        <f>TEXT(4819294812479,"0")</f>
        <v>4819294812479</v>
      </c>
      <c r="I141" s="4" t="s">
        <v>173</v>
      </c>
      <c r="J141" s="4">
        <v>7</v>
      </c>
      <c r="K141" s="4" t="s">
        <v>23</v>
      </c>
      <c r="L141" s="4" t="s">
        <v>24</v>
      </c>
      <c r="M141" s="3"/>
      <c r="N141" s="4">
        <v>1233</v>
      </c>
      <c r="O141" s="4" t="s">
        <v>30</v>
      </c>
      <c r="P141" s="3"/>
      <c r="Q141" s="4" t="s">
        <v>26</v>
      </c>
      <c r="R141" s="3"/>
    </row>
    <row r="142" spans="1:18" ht="15">
      <c r="A142" s="4">
        <v>138</v>
      </c>
      <c r="B142" s="4" t="s">
        <v>410</v>
      </c>
      <c r="C142" s="4" t="s">
        <v>411</v>
      </c>
      <c r="D142" s="4" t="s">
        <v>109</v>
      </c>
      <c r="E142" s="3"/>
      <c r="F142" s="5">
        <v>18575</v>
      </c>
      <c r="G142" s="4">
        <v>68</v>
      </c>
      <c r="H142" s="4" t="str">
        <f>TEXT(4819294812551,"0")</f>
        <v>4819294812551</v>
      </c>
      <c r="I142" s="4" t="s">
        <v>173</v>
      </c>
      <c r="J142" s="4">
        <v>7</v>
      </c>
      <c r="K142" s="4" t="s">
        <v>23</v>
      </c>
      <c r="L142" s="4" t="s">
        <v>24</v>
      </c>
      <c r="M142" s="3"/>
      <c r="N142" s="4">
        <v>861</v>
      </c>
      <c r="O142" s="4" t="s">
        <v>30</v>
      </c>
      <c r="P142" s="3"/>
      <c r="Q142" s="4" t="s">
        <v>26</v>
      </c>
      <c r="R142" s="3"/>
    </row>
    <row r="143" spans="1:18" ht="15">
      <c r="A143" s="4">
        <v>139</v>
      </c>
      <c r="B143" s="4" t="s">
        <v>412</v>
      </c>
      <c r="C143" s="4" t="s">
        <v>344</v>
      </c>
      <c r="D143" s="4" t="s">
        <v>413</v>
      </c>
      <c r="E143" s="3"/>
      <c r="F143" s="5">
        <v>22727</v>
      </c>
      <c r="G143" s="4">
        <v>57</v>
      </c>
      <c r="H143" s="4" t="str">
        <f>TEXT(4819294806922,"0")</f>
        <v>4819294806922</v>
      </c>
      <c r="I143" s="4" t="s">
        <v>169</v>
      </c>
      <c r="J143" s="4">
        <v>4</v>
      </c>
      <c r="K143" s="4" t="s">
        <v>23</v>
      </c>
      <c r="L143" s="4" t="s">
        <v>24</v>
      </c>
      <c r="M143" s="3"/>
      <c r="N143" s="4">
        <v>1088</v>
      </c>
      <c r="O143" s="4" t="s">
        <v>30</v>
      </c>
      <c r="P143" s="3"/>
      <c r="Q143" s="4" t="s">
        <v>26</v>
      </c>
      <c r="R143" s="3"/>
    </row>
    <row r="144" spans="1:18" ht="15">
      <c r="A144" s="4">
        <v>140</v>
      </c>
      <c r="B144" s="4" t="s">
        <v>414</v>
      </c>
      <c r="C144" s="4" t="s">
        <v>415</v>
      </c>
      <c r="D144" s="4" t="s">
        <v>416</v>
      </c>
      <c r="E144" s="3"/>
      <c r="F144" s="5">
        <v>14550</v>
      </c>
      <c r="G144" s="4">
        <v>79</v>
      </c>
      <c r="H144" s="4" t="str">
        <f>TEXT(19394839294106400,"0")</f>
        <v>19394839294106400</v>
      </c>
      <c r="I144" s="4" t="s">
        <v>224</v>
      </c>
      <c r="J144" s="4">
        <v>6</v>
      </c>
      <c r="K144" s="4" t="s">
        <v>23</v>
      </c>
      <c r="L144" s="4" t="s">
        <v>24</v>
      </c>
      <c r="M144" s="3"/>
      <c r="N144" s="4">
        <v>296</v>
      </c>
      <c r="O144" s="4" t="s">
        <v>30</v>
      </c>
      <c r="P144" s="3"/>
      <c r="Q144" s="4" t="s">
        <v>26</v>
      </c>
      <c r="R144" s="3"/>
    </row>
    <row r="145" spans="1:18" ht="15">
      <c r="A145" s="4">
        <v>141</v>
      </c>
      <c r="B145" s="4" t="s">
        <v>417</v>
      </c>
      <c r="C145" s="4" t="s">
        <v>418</v>
      </c>
      <c r="D145" s="4" t="s">
        <v>419</v>
      </c>
      <c r="E145" s="3"/>
      <c r="F145" s="5">
        <v>25263</v>
      </c>
      <c r="G145" s="4">
        <v>50</v>
      </c>
      <c r="H145" s="4" t="str">
        <f>TEXT(4819294810572,"0")</f>
        <v>4819294810572</v>
      </c>
      <c r="I145" s="4" t="s">
        <v>224</v>
      </c>
      <c r="J145" s="4">
        <v>6</v>
      </c>
      <c r="K145" s="4" t="s">
        <v>23</v>
      </c>
      <c r="L145" s="4" t="s">
        <v>24</v>
      </c>
      <c r="M145" s="3"/>
      <c r="N145" s="4">
        <v>1094</v>
      </c>
      <c r="O145" s="4" t="s">
        <v>30</v>
      </c>
      <c r="P145" s="3"/>
      <c r="Q145" s="4" t="s">
        <v>26</v>
      </c>
      <c r="R145" s="3"/>
    </row>
    <row r="146" spans="1:18" ht="15">
      <c r="A146" s="4">
        <v>142</v>
      </c>
      <c r="B146" s="4" t="s">
        <v>420</v>
      </c>
      <c r="C146" s="4" t="s">
        <v>421</v>
      </c>
      <c r="D146" s="4" t="s">
        <v>422</v>
      </c>
      <c r="E146" s="3"/>
      <c r="F146" s="5">
        <v>24999</v>
      </c>
      <c r="G146" s="4">
        <v>50</v>
      </c>
      <c r="H146" s="4" t="str">
        <f>TEXT(4819294812571,"0")</f>
        <v>4819294812571</v>
      </c>
      <c r="I146" s="4" t="s">
        <v>173</v>
      </c>
      <c r="J146" s="4">
        <v>7</v>
      </c>
      <c r="K146" s="4" t="s">
        <v>23</v>
      </c>
      <c r="L146" s="4" t="s">
        <v>24</v>
      </c>
      <c r="M146" s="3"/>
      <c r="N146" s="4">
        <v>866</v>
      </c>
      <c r="O146" s="4" t="s">
        <v>30</v>
      </c>
      <c r="P146" s="3"/>
      <c r="Q146" s="4" t="s">
        <v>26</v>
      </c>
      <c r="R146" s="3"/>
    </row>
    <row r="147" spans="1:18" ht="15">
      <c r="A147" s="4">
        <v>143</v>
      </c>
      <c r="B147" s="4" t="s">
        <v>423</v>
      </c>
      <c r="C147" s="4" t="s">
        <v>424</v>
      </c>
      <c r="D147" s="4" t="s">
        <v>425</v>
      </c>
      <c r="E147" s="3"/>
      <c r="F147" s="5">
        <v>24579</v>
      </c>
      <c r="G147" s="4">
        <v>52</v>
      </c>
      <c r="H147" s="4" t="str">
        <f>TEXT(4819294812603,"0")</f>
        <v>4819294812603</v>
      </c>
      <c r="I147" s="4" t="s">
        <v>173</v>
      </c>
      <c r="J147" s="4">
        <v>7</v>
      </c>
      <c r="K147" s="4" t="s">
        <v>23</v>
      </c>
      <c r="L147" s="4" t="s">
        <v>24</v>
      </c>
      <c r="M147" s="3"/>
      <c r="N147" s="4">
        <v>1235</v>
      </c>
      <c r="O147" s="4" t="s">
        <v>30</v>
      </c>
      <c r="P147" s="3"/>
      <c r="Q147" s="4" t="s">
        <v>26</v>
      </c>
      <c r="R147" s="3"/>
    </row>
    <row r="148" spans="1:18" ht="15">
      <c r="A148" s="4">
        <v>144</v>
      </c>
      <c r="B148" s="4" t="s">
        <v>426</v>
      </c>
      <c r="C148" s="4" t="s">
        <v>427</v>
      </c>
      <c r="D148" s="4" t="s">
        <v>428</v>
      </c>
      <c r="E148" s="3"/>
      <c r="F148" s="5">
        <v>26582</v>
      </c>
      <c r="G148" s="4">
        <v>46</v>
      </c>
      <c r="H148" s="4" t="str">
        <f>TEXT(4819294810894,"0")</f>
        <v>4819294810894</v>
      </c>
      <c r="I148" s="4" t="s">
        <v>390</v>
      </c>
      <c r="J148" s="4">
        <v>7</v>
      </c>
      <c r="K148" s="4" t="s">
        <v>23</v>
      </c>
      <c r="L148" s="4" t="s">
        <v>24</v>
      </c>
      <c r="M148" s="3"/>
      <c r="N148" s="4">
        <v>1237</v>
      </c>
      <c r="O148" s="4" t="s">
        <v>30</v>
      </c>
      <c r="P148" s="3"/>
      <c r="Q148" s="4" t="s">
        <v>26</v>
      </c>
      <c r="R148" s="3"/>
    </row>
    <row r="149" spans="1:18" ht="15">
      <c r="A149" s="4">
        <v>145</v>
      </c>
      <c r="B149" s="4" t="s">
        <v>429</v>
      </c>
      <c r="C149" s="4" t="s">
        <v>430</v>
      </c>
      <c r="D149" s="4" t="s">
        <v>431</v>
      </c>
      <c r="E149" s="3"/>
      <c r="F149" s="5">
        <v>23948</v>
      </c>
      <c r="G149" s="4">
        <v>53</v>
      </c>
      <c r="H149" s="4" t="str">
        <f>TEXT(4819294812562,"0")</f>
        <v>4819294812562</v>
      </c>
      <c r="I149" s="4" t="s">
        <v>173</v>
      </c>
      <c r="J149" s="4">
        <v>7</v>
      </c>
      <c r="K149" s="4" t="s">
        <v>23</v>
      </c>
      <c r="L149" s="4" t="s">
        <v>24</v>
      </c>
      <c r="M149" s="3"/>
      <c r="N149" s="4">
        <v>1232</v>
      </c>
      <c r="O149" s="4" t="s">
        <v>30</v>
      </c>
      <c r="P149" s="3"/>
      <c r="Q149" s="4" t="s">
        <v>26</v>
      </c>
      <c r="R149" s="3"/>
    </row>
    <row r="150" spans="1:18" ht="15">
      <c r="A150" s="4">
        <v>146</v>
      </c>
      <c r="B150" s="4" t="s">
        <v>107</v>
      </c>
      <c r="C150" s="4" t="s">
        <v>432</v>
      </c>
      <c r="D150" s="4" t="s">
        <v>433</v>
      </c>
      <c r="E150" s="3"/>
      <c r="F150" s="5">
        <v>23014</v>
      </c>
      <c r="G150" s="4">
        <v>56</v>
      </c>
      <c r="H150" s="4" t="str">
        <f>TEXT(4819294815232,"0")</f>
        <v>4819294815232</v>
      </c>
      <c r="I150" s="4" t="s">
        <v>434</v>
      </c>
      <c r="J150" s="4">
        <v>9</v>
      </c>
      <c r="K150" s="4" t="s">
        <v>23</v>
      </c>
      <c r="L150" s="4" t="s">
        <v>24</v>
      </c>
      <c r="M150" s="3"/>
      <c r="N150" s="4">
        <v>378</v>
      </c>
      <c r="O150" s="3"/>
      <c r="P150" s="3"/>
      <c r="Q150" s="4" t="s">
        <v>26</v>
      </c>
      <c r="R150" s="3"/>
    </row>
    <row r="151" spans="1:18" ht="15">
      <c r="A151" s="4">
        <v>147</v>
      </c>
      <c r="B151" s="4" t="s">
        <v>435</v>
      </c>
      <c r="C151" s="4" t="s">
        <v>436</v>
      </c>
      <c r="D151" s="4" t="s">
        <v>437</v>
      </c>
      <c r="E151" s="3"/>
      <c r="F151" s="5">
        <v>32091</v>
      </c>
      <c r="G151" s="4">
        <v>31</v>
      </c>
      <c r="H151" s="4" t="str">
        <f>TEXT(2693015021851,"0")</f>
        <v>2693015021851</v>
      </c>
      <c r="I151" s="4" t="s">
        <v>434</v>
      </c>
      <c r="J151" s="4">
        <v>9</v>
      </c>
      <c r="K151" s="4" t="s">
        <v>23</v>
      </c>
      <c r="L151" s="4" t="s">
        <v>24</v>
      </c>
      <c r="M151" s="3"/>
      <c r="N151" s="4">
        <v>1393</v>
      </c>
      <c r="O151" s="4" t="s">
        <v>30</v>
      </c>
      <c r="P151" s="3"/>
      <c r="Q151" s="4" t="s">
        <v>26</v>
      </c>
      <c r="R151" s="3"/>
    </row>
    <row r="152" spans="1:18" ht="15">
      <c r="A152" s="4">
        <v>148</v>
      </c>
      <c r="B152" s="4" t="s">
        <v>438</v>
      </c>
      <c r="C152" s="4" t="s">
        <v>215</v>
      </c>
      <c r="D152" s="4" t="s">
        <v>439</v>
      </c>
      <c r="E152" s="3"/>
      <c r="F152" s="5">
        <v>27830</v>
      </c>
      <c r="G152" s="4">
        <v>43</v>
      </c>
      <c r="H152" s="4" t="str">
        <f>TEXT(4819294815273,"0")</f>
        <v>4819294815273</v>
      </c>
      <c r="I152" s="4" t="s">
        <v>434</v>
      </c>
      <c r="J152" s="4">
        <v>9</v>
      </c>
      <c r="K152" s="4" t="s">
        <v>23</v>
      </c>
      <c r="L152" s="4" t="s">
        <v>24</v>
      </c>
      <c r="M152" s="3"/>
      <c r="N152" s="4">
        <v>875</v>
      </c>
      <c r="O152" s="4" t="s">
        <v>30</v>
      </c>
      <c r="P152" s="3"/>
      <c r="Q152" s="4" t="s">
        <v>26</v>
      </c>
      <c r="R152" s="3"/>
    </row>
    <row r="153" spans="1:18" ht="15">
      <c r="A153" s="4">
        <v>149</v>
      </c>
      <c r="B153" s="4" t="s">
        <v>440</v>
      </c>
      <c r="C153" s="4" t="s">
        <v>441</v>
      </c>
      <c r="D153" s="4" t="s">
        <v>442</v>
      </c>
      <c r="E153" s="3"/>
      <c r="F153" s="5">
        <v>15080</v>
      </c>
      <c r="G153" s="4">
        <v>78</v>
      </c>
      <c r="H153" s="4" t="str">
        <f>TEXT(4819294805139,"0")</f>
        <v>4819294805139</v>
      </c>
      <c r="I153" s="4" t="s">
        <v>98</v>
      </c>
      <c r="J153" s="4">
        <v>3</v>
      </c>
      <c r="K153" s="4" t="s">
        <v>23</v>
      </c>
      <c r="L153" s="4" t="s">
        <v>24</v>
      </c>
      <c r="M153" s="3"/>
      <c r="N153" s="4">
        <v>282</v>
      </c>
      <c r="O153" s="4" t="s">
        <v>30</v>
      </c>
      <c r="P153" s="3"/>
      <c r="Q153" s="4" t="s">
        <v>26</v>
      </c>
      <c r="R153" s="3"/>
    </row>
    <row r="154" spans="1:18" ht="15">
      <c r="A154" s="4">
        <v>150</v>
      </c>
      <c r="B154" s="4" t="s">
        <v>443</v>
      </c>
      <c r="C154" s="4" t="s">
        <v>411</v>
      </c>
      <c r="D154" s="4" t="s">
        <v>444</v>
      </c>
      <c r="E154" s="3"/>
      <c r="F154" s="5">
        <v>18886</v>
      </c>
      <c r="G154" s="4">
        <v>67</v>
      </c>
      <c r="H154" s="4" t="str">
        <f>TEXT(4819294812594,"0")</f>
        <v>4819294812594</v>
      </c>
      <c r="I154" s="4" t="s">
        <v>173</v>
      </c>
      <c r="J154" s="4">
        <v>7</v>
      </c>
      <c r="K154" s="4" t="s">
        <v>23</v>
      </c>
      <c r="L154" s="4" t="s">
        <v>24</v>
      </c>
      <c r="M154" s="3"/>
      <c r="N154" s="4">
        <v>864</v>
      </c>
      <c r="O154" s="4" t="s">
        <v>30</v>
      </c>
      <c r="P154" s="3"/>
      <c r="Q154" s="4" t="s">
        <v>26</v>
      </c>
      <c r="R154" s="3"/>
    </row>
    <row r="155" spans="1:18" ht="15">
      <c r="A155" s="4">
        <v>151</v>
      </c>
      <c r="B155" s="4" t="s">
        <v>103</v>
      </c>
      <c r="C155" s="4" t="s">
        <v>445</v>
      </c>
      <c r="D155" s="4" t="s">
        <v>446</v>
      </c>
      <c r="E155" s="3"/>
      <c r="F155" s="5">
        <v>13798</v>
      </c>
      <c r="G155" s="4">
        <v>81</v>
      </c>
      <c r="H155" s="4" t="str">
        <f>TEXT(4819294811098,"0")</f>
        <v>4819294811098</v>
      </c>
      <c r="I155" s="4" t="s">
        <v>390</v>
      </c>
      <c r="J155" s="4">
        <v>7</v>
      </c>
      <c r="K155" s="4" t="s">
        <v>23</v>
      </c>
      <c r="L155" s="4" t="s">
        <v>24</v>
      </c>
      <c r="M155" s="3"/>
      <c r="N155" s="4">
        <v>304</v>
      </c>
      <c r="O155" s="4" t="s">
        <v>30</v>
      </c>
      <c r="P155" s="3"/>
      <c r="Q155" s="4" t="s">
        <v>26</v>
      </c>
      <c r="R155" s="3"/>
    </row>
    <row r="156" spans="1:18" ht="15">
      <c r="A156" s="4">
        <v>152</v>
      </c>
      <c r="B156" s="4" t="s">
        <v>402</v>
      </c>
      <c r="C156" s="4" t="s">
        <v>92</v>
      </c>
      <c r="D156" s="4" t="s">
        <v>447</v>
      </c>
      <c r="E156" s="3"/>
      <c r="F156" s="5">
        <v>25113</v>
      </c>
      <c r="G156" s="4">
        <v>50</v>
      </c>
      <c r="H156" s="4" t="str">
        <f>TEXT(4819294815299,"0")</f>
        <v>4819294815299</v>
      </c>
      <c r="I156" s="4" t="s">
        <v>434</v>
      </c>
      <c r="J156" s="4">
        <v>9</v>
      </c>
      <c r="K156" s="4" t="s">
        <v>23</v>
      </c>
      <c r="L156" s="4" t="s">
        <v>24</v>
      </c>
      <c r="M156" s="3"/>
      <c r="N156" s="4">
        <v>876</v>
      </c>
      <c r="O156" s="4" t="s">
        <v>30</v>
      </c>
      <c r="P156" s="3"/>
      <c r="Q156" s="4" t="s">
        <v>26</v>
      </c>
      <c r="R156" s="3"/>
    </row>
    <row r="157" spans="1:18" ht="15">
      <c r="A157" s="4">
        <v>153</v>
      </c>
      <c r="B157" s="4" t="s">
        <v>448</v>
      </c>
      <c r="C157" s="4" t="s">
        <v>449</v>
      </c>
      <c r="D157" s="4" t="s">
        <v>450</v>
      </c>
      <c r="E157" s="3"/>
      <c r="F157" s="5">
        <v>22506</v>
      </c>
      <c r="G157" s="4">
        <v>57</v>
      </c>
      <c r="H157" s="4" t="str">
        <f>TEXT(4819294815483,"0")</f>
        <v>4819294815483</v>
      </c>
      <c r="I157" s="4" t="s">
        <v>151</v>
      </c>
      <c r="J157" s="4">
        <v>9</v>
      </c>
      <c r="K157" s="4" t="s">
        <v>23</v>
      </c>
      <c r="L157" s="4" t="s">
        <v>24</v>
      </c>
      <c r="M157" s="3"/>
      <c r="N157" s="4">
        <v>878</v>
      </c>
      <c r="O157" s="4" t="s">
        <v>30</v>
      </c>
      <c r="P157" s="3"/>
      <c r="Q157" s="4" t="s">
        <v>26</v>
      </c>
      <c r="R157" s="3"/>
    </row>
    <row r="158" spans="1:18" ht="15">
      <c r="A158" s="4">
        <v>154</v>
      </c>
      <c r="B158" s="4" t="s">
        <v>451</v>
      </c>
      <c r="C158" s="4" t="s">
        <v>452</v>
      </c>
      <c r="D158" s="4" t="s">
        <v>453</v>
      </c>
      <c r="E158" s="3"/>
      <c r="F158" s="5">
        <v>23983</v>
      </c>
      <c r="G158" s="4">
        <v>53</v>
      </c>
      <c r="H158" s="4" t="str">
        <f>TEXT(4819294802557,"0")</f>
        <v>4819294802557</v>
      </c>
      <c r="I158" s="4" t="s">
        <v>40</v>
      </c>
      <c r="J158" s="4">
        <v>2</v>
      </c>
      <c r="K158" s="4" t="s">
        <v>23</v>
      </c>
      <c r="L158" s="4" t="s">
        <v>24</v>
      </c>
      <c r="M158" s="3"/>
      <c r="N158" s="4">
        <v>1223</v>
      </c>
      <c r="O158" s="4" t="s">
        <v>30</v>
      </c>
      <c r="P158" s="3"/>
      <c r="Q158" s="4" t="s">
        <v>26</v>
      </c>
      <c r="R158" s="3"/>
    </row>
    <row r="159" spans="1:18" ht="15">
      <c r="A159" s="4">
        <v>155</v>
      </c>
      <c r="B159" s="4" t="s">
        <v>454</v>
      </c>
      <c r="C159" s="4" t="s">
        <v>455</v>
      </c>
      <c r="D159" s="4" t="s">
        <v>381</v>
      </c>
      <c r="E159" s="3"/>
      <c r="F159" s="5">
        <v>31899</v>
      </c>
      <c r="G159" s="4">
        <v>32</v>
      </c>
      <c r="H159" s="4" t="str">
        <f>TEXT(19874819294000000,"0")</f>
        <v>19874819294000000</v>
      </c>
      <c r="I159" s="4" t="s">
        <v>224</v>
      </c>
      <c r="J159" s="4">
        <v>6</v>
      </c>
      <c r="K159" s="4" t="s">
        <v>23</v>
      </c>
      <c r="L159" s="4" t="s">
        <v>24</v>
      </c>
      <c r="M159" s="3"/>
      <c r="N159" s="4">
        <v>1231</v>
      </c>
      <c r="O159" s="4" t="s">
        <v>30</v>
      </c>
      <c r="P159" s="3"/>
      <c r="Q159" s="4" t="s">
        <v>26</v>
      </c>
      <c r="R159" s="3"/>
    </row>
    <row r="160" spans="1:18" ht="15">
      <c r="A160" s="4">
        <v>156</v>
      </c>
      <c r="B160" s="4" t="s">
        <v>456</v>
      </c>
      <c r="C160" s="4" t="s">
        <v>125</v>
      </c>
      <c r="D160" s="4" t="s">
        <v>457</v>
      </c>
      <c r="E160" s="3"/>
      <c r="F160" s="5">
        <v>22906</v>
      </c>
      <c r="G160" s="4">
        <v>56</v>
      </c>
      <c r="H160" s="4" t="str">
        <f>TEXT(4819294815535,"0")</f>
        <v>4819294815535</v>
      </c>
      <c r="I160" s="4" t="s">
        <v>151</v>
      </c>
      <c r="J160" s="4">
        <v>9</v>
      </c>
      <c r="K160" s="4" t="s">
        <v>23</v>
      </c>
      <c r="L160" s="4" t="s">
        <v>24</v>
      </c>
      <c r="M160" s="3"/>
      <c r="N160" s="4">
        <v>877</v>
      </c>
      <c r="O160" s="4" t="s">
        <v>30</v>
      </c>
      <c r="P160" s="3"/>
      <c r="Q160" s="4" t="s">
        <v>26</v>
      </c>
      <c r="R160" s="3"/>
    </row>
    <row r="161" spans="1:18" ht="15">
      <c r="A161" s="4">
        <v>157</v>
      </c>
      <c r="B161" s="4" t="s">
        <v>458</v>
      </c>
      <c r="C161" s="4" t="s">
        <v>459</v>
      </c>
      <c r="D161" s="4" t="s">
        <v>460</v>
      </c>
      <c r="E161" s="3"/>
      <c r="F161" s="5">
        <v>14178</v>
      </c>
      <c r="G161" s="4">
        <v>80</v>
      </c>
      <c r="H161" s="4" t="str">
        <f>TEXT(4819294807061,"0")</f>
        <v>4819294807061</v>
      </c>
      <c r="I161" s="4" t="s">
        <v>234</v>
      </c>
      <c r="J161" s="4">
        <v>4</v>
      </c>
      <c r="K161" s="4" t="s">
        <v>23</v>
      </c>
      <c r="L161" s="4" t="s">
        <v>24</v>
      </c>
      <c r="M161" s="3"/>
      <c r="N161" s="4">
        <v>838</v>
      </c>
      <c r="O161" s="4" t="s">
        <v>30</v>
      </c>
      <c r="P161" s="3"/>
      <c r="Q161" s="4" t="s">
        <v>26</v>
      </c>
      <c r="R161" s="3"/>
    </row>
    <row r="162" spans="1:18" ht="15">
      <c r="A162" s="4">
        <v>158</v>
      </c>
      <c r="B162" s="4" t="s">
        <v>299</v>
      </c>
      <c r="C162" s="4" t="s">
        <v>461</v>
      </c>
      <c r="D162" s="4" t="s">
        <v>462</v>
      </c>
      <c r="E162" s="3"/>
      <c r="F162" s="5">
        <v>13129</v>
      </c>
      <c r="G162" s="4">
        <v>83</v>
      </c>
      <c r="H162" s="4" t="str">
        <f>TEXT(4819294814137,"0")</f>
        <v>4819294814137</v>
      </c>
      <c r="I162" s="4" t="s">
        <v>115</v>
      </c>
      <c r="J162" s="4">
        <v>8</v>
      </c>
      <c r="K162" s="4" t="s">
        <v>23</v>
      </c>
      <c r="L162" s="4" t="s">
        <v>24</v>
      </c>
      <c r="M162" s="3"/>
      <c r="N162" s="4">
        <v>310</v>
      </c>
      <c r="O162" s="4" t="s">
        <v>30</v>
      </c>
      <c r="P162" s="3"/>
      <c r="Q162" s="4" t="s">
        <v>26</v>
      </c>
      <c r="R162" s="3"/>
    </row>
    <row r="163" spans="1:18" ht="15">
      <c r="A163" s="4">
        <v>159</v>
      </c>
      <c r="B163" s="4" t="s">
        <v>123</v>
      </c>
      <c r="C163" s="4" t="s">
        <v>411</v>
      </c>
      <c r="D163" s="4" t="s">
        <v>463</v>
      </c>
      <c r="E163" s="3"/>
      <c r="F163" s="5">
        <v>11025</v>
      </c>
      <c r="G163" s="4">
        <v>89</v>
      </c>
      <c r="H163" s="4" t="str">
        <f>TEXT(4819294814206,"0")</f>
        <v>4819294814206</v>
      </c>
      <c r="I163" s="4" t="s">
        <v>115</v>
      </c>
      <c r="J163" s="4">
        <v>8</v>
      </c>
      <c r="K163" s="4" t="s">
        <v>23</v>
      </c>
      <c r="L163" s="4" t="s">
        <v>24</v>
      </c>
      <c r="M163" s="3"/>
      <c r="N163" s="4">
        <v>308</v>
      </c>
      <c r="O163" s="4" t="s">
        <v>30</v>
      </c>
      <c r="P163" s="3"/>
      <c r="Q163" s="4" t="s">
        <v>26</v>
      </c>
      <c r="R163" s="3"/>
    </row>
    <row r="164" spans="1:18" ht="15">
      <c r="A164" s="4">
        <v>160</v>
      </c>
      <c r="B164" s="4" t="s">
        <v>464</v>
      </c>
      <c r="C164" s="4" t="s">
        <v>465</v>
      </c>
      <c r="D164" s="4" t="s">
        <v>466</v>
      </c>
      <c r="E164" s="3"/>
      <c r="F164" s="5">
        <v>23082</v>
      </c>
      <c r="G164" s="4">
        <v>56</v>
      </c>
      <c r="H164" s="4" t="str">
        <f>TEXT(3704364045,"0")</f>
        <v>3704364045</v>
      </c>
      <c r="I164" s="4" t="s">
        <v>434</v>
      </c>
      <c r="J164" s="4">
        <v>9</v>
      </c>
      <c r="K164" s="4" t="s">
        <v>23</v>
      </c>
      <c r="L164" s="4" t="s">
        <v>24</v>
      </c>
      <c r="M164" s="3"/>
      <c r="N164" s="4">
        <v>1103</v>
      </c>
      <c r="O164" s="4" t="s">
        <v>30</v>
      </c>
      <c r="P164" s="3"/>
      <c r="Q164" s="4" t="s">
        <v>26</v>
      </c>
      <c r="R164" s="3"/>
    </row>
    <row r="165" spans="1:18" ht="15">
      <c r="A165" s="4">
        <v>161</v>
      </c>
      <c r="B165" s="4" t="s">
        <v>467</v>
      </c>
      <c r="C165" s="4" t="s">
        <v>468</v>
      </c>
      <c r="D165" s="4" t="s">
        <v>469</v>
      </c>
      <c r="E165" s="3"/>
      <c r="F165" s="5">
        <v>18327</v>
      </c>
      <c r="G165" s="4">
        <v>69</v>
      </c>
      <c r="H165" s="4" t="str">
        <f>TEXT(19504819294000000,"0")</f>
        <v>19504819294000000</v>
      </c>
      <c r="I165" s="4" t="s">
        <v>22</v>
      </c>
      <c r="J165" s="4">
        <v>1</v>
      </c>
      <c r="K165" s="4" t="s">
        <v>23</v>
      </c>
      <c r="L165" s="4" t="s">
        <v>24</v>
      </c>
      <c r="M165" s="3"/>
      <c r="N165" s="4">
        <v>2958</v>
      </c>
      <c r="O165" s="4" t="s">
        <v>30</v>
      </c>
      <c r="P165" s="3"/>
      <c r="Q165" s="4" t="s">
        <v>26</v>
      </c>
      <c r="R165" s="3"/>
    </row>
    <row r="166" spans="1:18" ht="15">
      <c r="A166" s="4">
        <v>162</v>
      </c>
      <c r="B166" s="4" t="s">
        <v>268</v>
      </c>
      <c r="C166" s="4" t="s">
        <v>411</v>
      </c>
      <c r="D166" s="4" t="s">
        <v>346</v>
      </c>
      <c r="E166" s="3"/>
      <c r="F166" s="5">
        <v>20881</v>
      </c>
      <c r="G166" s="4">
        <v>62</v>
      </c>
      <c r="H166" s="4" t="str">
        <f>TEXT(4819294804012,"0")</f>
        <v>4819294804012</v>
      </c>
      <c r="I166" s="4" t="s">
        <v>98</v>
      </c>
      <c r="J166" s="4">
        <v>3</v>
      </c>
      <c r="K166" s="4" t="s">
        <v>23</v>
      </c>
      <c r="L166" s="4" t="s">
        <v>24</v>
      </c>
      <c r="M166" s="3"/>
      <c r="N166" s="4">
        <v>1383</v>
      </c>
      <c r="O166" s="4" t="s">
        <v>30</v>
      </c>
      <c r="P166" s="3"/>
      <c r="Q166" s="4" t="s">
        <v>26</v>
      </c>
      <c r="R166" s="3"/>
    </row>
    <row r="167" spans="1:18" ht="15">
      <c r="A167" s="4">
        <v>163</v>
      </c>
      <c r="B167" s="4" t="s">
        <v>470</v>
      </c>
      <c r="C167" s="4" t="s">
        <v>92</v>
      </c>
      <c r="D167" s="4" t="s">
        <v>471</v>
      </c>
      <c r="E167" s="3"/>
      <c r="F167" s="5">
        <v>17660</v>
      </c>
      <c r="G167" s="4">
        <v>71</v>
      </c>
      <c r="H167" s="4" t="str">
        <f>TEXT(4819294813801,"0")</f>
        <v>4819294813801</v>
      </c>
      <c r="I167" s="4" t="s">
        <v>115</v>
      </c>
      <c r="J167" s="4">
        <v>8</v>
      </c>
      <c r="K167" s="4" t="s">
        <v>23</v>
      </c>
      <c r="L167" s="4" t="s">
        <v>24</v>
      </c>
      <c r="M167" s="3"/>
      <c r="N167" s="4">
        <v>868</v>
      </c>
      <c r="O167" s="4" t="s">
        <v>30</v>
      </c>
      <c r="P167" s="3"/>
      <c r="Q167" s="4" t="s">
        <v>26</v>
      </c>
      <c r="R167" s="3"/>
    </row>
    <row r="168" spans="1:18" ht="15">
      <c r="A168" s="4">
        <v>164</v>
      </c>
      <c r="B168" s="4" t="s">
        <v>472</v>
      </c>
      <c r="C168" s="4" t="s">
        <v>473</v>
      </c>
      <c r="D168" s="4" t="s">
        <v>474</v>
      </c>
      <c r="E168" s="3"/>
      <c r="F168" s="5">
        <v>25183</v>
      </c>
      <c r="G168" s="4">
        <v>50</v>
      </c>
      <c r="H168" s="4" t="str">
        <f>TEXT(4819294808559,"0")</f>
        <v>4819294808559</v>
      </c>
      <c r="I168" s="4" t="s">
        <v>127</v>
      </c>
      <c r="J168" s="4">
        <v>5</v>
      </c>
      <c r="K168" s="4" t="s">
        <v>23</v>
      </c>
      <c r="L168" s="4" t="s">
        <v>24</v>
      </c>
      <c r="M168" s="3"/>
      <c r="N168" s="4">
        <v>849</v>
      </c>
      <c r="O168" s="4" t="s">
        <v>30</v>
      </c>
      <c r="P168" s="3"/>
      <c r="Q168" s="4" t="s">
        <v>26</v>
      </c>
      <c r="R168" s="3"/>
    </row>
    <row r="169" spans="1:18" ht="15">
      <c r="A169" s="4">
        <v>165</v>
      </c>
      <c r="B169" s="4" t="s">
        <v>475</v>
      </c>
      <c r="C169" s="4" t="s">
        <v>268</v>
      </c>
      <c r="D169" s="4" t="s">
        <v>476</v>
      </c>
      <c r="E169" s="3"/>
      <c r="F169" s="5">
        <v>27551</v>
      </c>
      <c r="G169" s="4">
        <v>43</v>
      </c>
      <c r="H169" s="4" t="str">
        <f>TEXT(4819294803818,"0")</f>
        <v>4819294803818</v>
      </c>
      <c r="I169" s="4" t="s">
        <v>98</v>
      </c>
      <c r="J169" s="4">
        <v>3</v>
      </c>
      <c r="K169" s="4" t="s">
        <v>23</v>
      </c>
      <c r="L169" s="4" t="s">
        <v>24</v>
      </c>
      <c r="M169" s="3"/>
      <c r="N169" s="4">
        <v>829</v>
      </c>
      <c r="O169" s="4" t="s">
        <v>30</v>
      </c>
      <c r="P169" s="3"/>
      <c r="Q169" s="4" t="s">
        <v>26</v>
      </c>
      <c r="R169" s="3"/>
    </row>
    <row r="170" spans="1:18" ht="15">
      <c r="A170" s="4">
        <v>166</v>
      </c>
      <c r="B170" s="4" t="s">
        <v>477</v>
      </c>
      <c r="C170" s="4" t="s">
        <v>478</v>
      </c>
      <c r="D170" s="4" t="s">
        <v>479</v>
      </c>
      <c r="E170" s="3"/>
      <c r="F170" s="5">
        <v>19450</v>
      </c>
      <c r="G170" s="4">
        <v>66</v>
      </c>
      <c r="H170" s="4" t="str">
        <f>TEXT(19534839294009200,"0")</f>
        <v>19534839294009200</v>
      </c>
      <c r="I170" s="4" t="s">
        <v>434</v>
      </c>
      <c r="J170" s="4">
        <v>9</v>
      </c>
      <c r="K170" s="4" t="s">
        <v>23</v>
      </c>
      <c r="L170" s="4" t="s">
        <v>24</v>
      </c>
      <c r="M170" s="3"/>
      <c r="N170" s="4">
        <v>314</v>
      </c>
      <c r="O170" s="4" t="s">
        <v>30</v>
      </c>
      <c r="P170" s="3"/>
      <c r="Q170" s="4" t="s">
        <v>26</v>
      </c>
      <c r="R170" s="3"/>
    </row>
    <row r="171" spans="1:18" ht="15">
      <c r="A171" s="4">
        <v>167</v>
      </c>
      <c r="B171" s="4" t="s">
        <v>480</v>
      </c>
      <c r="C171" s="4" t="s">
        <v>481</v>
      </c>
      <c r="D171" s="4" t="s">
        <v>482</v>
      </c>
      <c r="E171" s="3"/>
      <c r="F171" s="5">
        <v>14908</v>
      </c>
      <c r="G171" s="4">
        <v>78</v>
      </c>
      <c r="H171" s="4" t="str">
        <f>TEXT(4380702020320040,"0")</f>
        <v>4380702020320040</v>
      </c>
      <c r="I171" s="4" t="s">
        <v>127</v>
      </c>
      <c r="J171" s="4">
        <v>5</v>
      </c>
      <c r="K171" s="4" t="s">
        <v>23</v>
      </c>
      <c r="L171" s="4" t="s">
        <v>24</v>
      </c>
      <c r="M171" s="3"/>
      <c r="N171" s="4">
        <v>848</v>
      </c>
      <c r="O171" s="4" t="s">
        <v>30</v>
      </c>
      <c r="P171" s="3"/>
      <c r="Q171" s="4" t="s">
        <v>26</v>
      </c>
      <c r="R171" s="3"/>
    </row>
    <row r="172" spans="1:18" ht="15">
      <c r="A172" s="4">
        <v>168</v>
      </c>
      <c r="B172" s="4" t="s">
        <v>483</v>
      </c>
      <c r="C172" s="4" t="s">
        <v>484</v>
      </c>
      <c r="D172" s="4" t="s">
        <v>485</v>
      </c>
      <c r="E172" s="3"/>
      <c r="F172" s="5">
        <v>21224</v>
      </c>
      <c r="G172" s="4">
        <v>61</v>
      </c>
      <c r="H172" s="4" t="str">
        <f>TEXT(4819294814927,"0")</f>
        <v>4819294814927</v>
      </c>
      <c r="I172" s="4" t="s">
        <v>434</v>
      </c>
      <c r="J172" s="4">
        <v>9</v>
      </c>
      <c r="K172" s="4" t="s">
        <v>23</v>
      </c>
      <c r="L172" s="4" t="s">
        <v>24</v>
      </c>
      <c r="M172" s="3"/>
      <c r="N172" s="4">
        <v>137</v>
      </c>
      <c r="O172" s="4" t="s">
        <v>30</v>
      </c>
      <c r="P172" s="3"/>
      <c r="Q172" s="4" t="s">
        <v>26</v>
      </c>
      <c r="R172" s="3"/>
    </row>
    <row r="173" spans="1:18" ht="15">
      <c r="A173" s="4">
        <v>169</v>
      </c>
      <c r="B173" s="4" t="s">
        <v>486</v>
      </c>
      <c r="C173" s="4" t="s">
        <v>487</v>
      </c>
      <c r="D173" s="4" t="s">
        <v>488</v>
      </c>
      <c r="E173" s="3"/>
      <c r="F173" s="5">
        <v>19369</v>
      </c>
      <c r="G173" s="4">
        <v>66</v>
      </c>
      <c r="H173" s="4" t="str">
        <f>TEXT(4819294815914,"0")</f>
        <v>4819294815914</v>
      </c>
      <c r="I173" s="4" t="s">
        <v>434</v>
      </c>
      <c r="J173" s="4">
        <v>9</v>
      </c>
      <c r="K173" s="4" t="s">
        <v>23</v>
      </c>
      <c r="L173" s="4" t="s">
        <v>24</v>
      </c>
      <c r="M173" s="3"/>
      <c r="N173" s="4">
        <v>882</v>
      </c>
      <c r="O173" s="4" t="s">
        <v>25</v>
      </c>
      <c r="P173" s="3"/>
      <c r="Q173" s="4" t="s">
        <v>26</v>
      </c>
      <c r="R173" s="3"/>
    </row>
    <row r="174" spans="1:18" ht="15">
      <c r="A174" s="4">
        <v>170</v>
      </c>
      <c r="B174" s="4" t="s">
        <v>489</v>
      </c>
      <c r="C174" s="4" t="s">
        <v>490</v>
      </c>
      <c r="D174" s="4" t="s">
        <v>491</v>
      </c>
      <c r="E174" s="3"/>
      <c r="F174" s="5">
        <v>29257</v>
      </c>
      <c r="G174" s="4">
        <v>39</v>
      </c>
      <c r="H174" s="4" t="str">
        <f>TEXT(4819294803062,"0")</f>
        <v>4819294803062</v>
      </c>
      <c r="I174" s="4" t="s">
        <v>492</v>
      </c>
      <c r="J174" s="4">
        <v>1</v>
      </c>
      <c r="K174" s="4" t="s">
        <v>23</v>
      </c>
      <c r="L174" s="4" t="s">
        <v>24</v>
      </c>
      <c r="M174" s="3"/>
      <c r="N174" s="4">
        <v>1079</v>
      </c>
      <c r="O174" s="4" t="s">
        <v>25</v>
      </c>
      <c r="P174" s="3"/>
      <c r="Q174" s="4" t="s">
        <v>26</v>
      </c>
      <c r="R174" s="3"/>
    </row>
    <row r="175" spans="1:18" ht="15">
      <c r="A175" s="4">
        <v>171</v>
      </c>
      <c r="B175" s="4" t="s">
        <v>493</v>
      </c>
      <c r="C175" s="4" t="s">
        <v>494</v>
      </c>
      <c r="D175" s="4" t="s">
        <v>495</v>
      </c>
      <c r="E175" s="3"/>
      <c r="F175" s="5">
        <v>13576</v>
      </c>
      <c r="G175" s="4">
        <v>82</v>
      </c>
      <c r="H175" s="4" t="str">
        <f>TEXT(4819294810055,"0")</f>
        <v>4819294810055</v>
      </c>
      <c r="I175" s="4" t="s">
        <v>224</v>
      </c>
      <c r="J175" s="4">
        <v>6</v>
      </c>
      <c r="K175" s="4" t="s">
        <v>23</v>
      </c>
      <c r="L175" s="4" t="s">
        <v>24</v>
      </c>
      <c r="M175" s="3"/>
      <c r="N175" s="4">
        <v>300</v>
      </c>
      <c r="O175" s="4" t="s">
        <v>30</v>
      </c>
      <c r="P175" s="3"/>
      <c r="Q175" s="4" t="s">
        <v>26</v>
      </c>
      <c r="R175" s="3"/>
    </row>
    <row r="176" spans="1:18" ht="15">
      <c r="A176" s="4">
        <v>172</v>
      </c>
      <c r="B176" s="4" t="s">
        <v>496</v>
      </c>
      <c r="C176" s="4" t="s">
        <v>497</v>
      </c>
      <c r="D176" s="4" t="s">
        <v>498</v>
      </c>
      <c r="E176" s="3"/>
      <c r="F176" s="5">
        <v>21346</v>
      </c>
      <c r="G176" s="4">
        <v>60</v>
      </c>
      <c r="H176" s="4" t="str">
        <f>TEXT(4819294809181,"0")</f>
        <v>4819294809181</v>
      </c>
      <c r="I176" s="4" t="s">
        <v>127</v>
      </c>
      <c r="J176" s="4">
        <v>5</v>
      </c>
      <c r="K176" s="4" t="s">
        <v>23</v>
      </c>
      <c r="L176" s="4" t="s">
        <v>24</v>
      </c>
      <c r="M176" s="3"/>
      <c r="N176" s="4">
        <v>1228</v>
      </c>
      <c r="O176" s="4" t="s">
        <v>30</v>
      </c>
      <c r="P176" s="3"/>
      <c r="Q176" s="4" t="s">
        <v>26</v>
      </c>
      <c r="R176" s="3"/>
    </row>
    <row r="177" spans="1:18" ht="15">
      <c r="A177" s="4">
        <v>173</v>
      </c>
      <c r="B177" s="4" t="s">
        <v>204</v>
      </c>
      <c r="C177" s="4" t="s">
        <v>499</v>
      </c>
      <c r="D177" s="4" t="s">
        <v>500</v>
      </c>
      <c r="E177" s="3"/>
      <c r="F177" s="5">
        <v>16971</v>
      </c>
      <c r="G177" s="4">
        <v>72</v>
      </c>
      <c r="H177" s="4" t="str">
        <f>TEXT(19464819294808600,"0")</f>
        <v>19464819294808600</v>
      </c>
      <c r="I177" s="4" t="s">
        <v>127</v>
      </c>
      <c r="J177" s="4">
        <v>5</v>
      </c>
      <c r="K177" s="4" t="s">
        <v>23</v>
      </c>
      <c r="L177" s="4" t="s">
        <v>24</v>
      </c>
      <c r="M177" s="3"/>
      <c r="N177" s="4">
        <v>292</v>
      </c>
      <c r="O177" s="4" t="s">
        <v>30</v>
      </c>
      <c r="P177" s="3"/>
      <c r="Q177" s="4" t="s">
        <v>26</v>
      </c>
      <c r="R177" s="3"/>
    </row>
    <row r="178" spans="1:18" ht="15">
      <c r="A178" s="4">
        <v>174</v>
      </c>
      <c r="B178" s="4" t="s">
        <v>501</v>
      </c>
      <c r="C178" s="4" t="s">
        <v>502</v>
      </c>
      <c r="D178" s="4" t="s">
        <v>503</v>
      </c>
      <c r="E178" s="3"/>
      <c r="F178" s="5">
        <v>26360</v>
      </c>
      <c r="G178" s="4">
        <v>47</v>
      </c>
      <c r="H178" s="4" t="str">
        <f>TEXT(4819294810140,"0")</f>
        <v>4819294810140</v>
      </c>
      <c r="I178" s="4" t="s">
        <v>224</v>
      </c>
      <c r="J178" s="4">
        <v>6</v>
      </c>
      <c r="K178" s="4" t="s">
        <v>23</v>
      </c>
      <c r="L178" s="4" t="s">
        <v>24</v>
      </c>
      <c r="M178" s="3"/>
      <c r="N178" s="4">
        <v>1124</v>
      </c>
      <c r="O178" s="4" t="s">
        <v>30</v>
      </c>
      <c r="P178" s="3"/>
      <c r="Q178" s="4" t="s">
        <v>26</v>
      </c>
      <c r="R178" s="3"/>
    </row>
    <row r="179" spans="1:18" ht="15">
      <c r="A179" s="4">
        <v>175</v>
      </c>
      <c r="B179" s="4" t="s">
        <v>504</v>
      </c>
      <c r="C179" s="4" t="s">
        <v>505</v>
      </c>
      <c r="D179" s="4" t="s">
        <v>506</v>
      </c>
      <c r="E179" s="3"/>
      <c r="F179" s="5">
        <v>24902</v>
      </c>
      <c r="G179" s="4">
        <v>51</v>
      </c>
      <c r="H179" s="4" t="str">
        <f>TEXT(4819294803945,"0")</f>
        <v>4819294803945</v>
      </c>
      <c r="I179" s="4" t="s">
        <v>98</v>
      </c>
      <c r="J179" s="4">
        <v>3</v>
      </c>
      <c r="K179" s="4" t="s">
        <v>23</v>
      </c>
      <c r="L179" s="4" t="s">
        <v>24</v>
      </c>
      <c r="M179" s="3"/>
      <c r="N179" s="4">
        <v>1696</v>
      </c>
      <c r="O179" s="4" t="s">
        <v>30</v>
      </c>
      <c r="P179" s="3"/>
      <c r="Q179" s="4" t="s">
        <v>26</v>
      </c>
      <c r="R179" s="3"/>
    </row>
    <row r="180" spans="1:18" ht="15">
      <c r="A180" s="4">
        <v>176</v>
      </c>
      <c r="B180" s="4" t="s">
        <v>507</v>
      </c>
      <c r="C180" s="4" t="s">
        <v>508</v>
      </c>
      <c r="D180" s="4" t="s">
        <v>509</v>
      </c>
      <c r="E180" s="3"/>
      <c r="F180" s="5">
        <v>24568</v>
      </c>
      <c r="G180" s="4">
        <v>52</v>
      </c>
      <c r="H180" s="4" t="str">
        <f>TEXT(4819294803114,"0")</f>
        <v>4819294803114</v>
      </c>
      <c r="I180" s="4" t="s">
        <v>40</v>
      </c>
      <c r="J180" s="4">
        <v>2</v>
      </c>
      <c r="K180" s="4" t="s">
        <v>23</v>
      </c>
      <c r="L180" s="4" t="s">
        <v>24</v>
      </c>
      <c r="M180" s="3"/>
      <c r="N180" s="4">
        <v>1683</v>
      </c>
      <c r="O180" s="4" t="s">
        <v>30</v>
      </c>
      <c r="P180" s="3"/>
      <c r="Q180" s="4" t="s">
        <v>26</v>
      </c>
      <c r="R180" s="3"/>
    </row>
    <row r="181" spans="1:18" ht="15">
      <c r="A181" s="4">
        <v>177</v>
      </c>
      <c r="B181" s="4" t="s">
        <v>510</v>
      </c>
      <c r="C181" s="4" t="s">
        <v>511</v>
      </c>
      <c r="D181" s="4" t="s">
        <v>512</v>
      </c>
      <c r="E181" s="3"/>
      <c r="F181" s="5">
        <v>21264</v>
      </c>
      <c r="G181" s="4">
        <v>61</v>
      </c>
      <c r="H181" s="4" t="str">
        <f>TEXT(4819294804263,"0")</f>
        <v>4819294804263</v>
      </c>
      <c r="I181" s="4" t="s">
        <v>98</v>
      </c>
      <c r="J181" s="4">
        <v>3</v>
      </c>
      <c r="K181" s="4" t="s">
        <v>23</v>
      </c>
      <c r="L181" s="4" t="s">
        <v>24</v>
      </c>
      <c r="M181" s="3"/>
      <c r="N181" s="4">
        <v>1697</v>
      </c>
      <c r="O181" s="4" t="s">
        <v>30</v>
      </c>
      <c r="P181" s="3"/>
      <c r="Q181" s="4" t="s">
        <v>26</v>
      </c>
      <c r="R181" s="3"/>
    </row>
    <row r="182" spans="1:18" ht="15">
      <c r="A182" s="4">
        <v>178</v>
      </c>
      <c r="B182" s="4" t="s">
        <v>513</v>
      </c>
      <c r="C182" s="4" t="s">
        <v>129</v>
      </c>
      <c r="D182" s="4" t="s">
        <v>156</v>
      </c>
      <c r="E182" s="3"/>
      <c r="F182" s="5">
        <v>25348</v>
      </c>
      <c r="G182" s="4">
        <v>50</v>
      </c>
      <c r="H182" s="4" t="str">
        <f>TEXT(4819294802467,"0")</f>
        <v>4819294802467</v>
      </c>
      <c r="I182" s="4" t="s">
        <v>40</v>
      </c>
      <c r="J182" s="4">
        <v>2</v>
      </c>
      <c r="K182" s="4" t="s">
        <v>23</v>
      </c>
      <c r="L182" s="4" t="s">
        <v>24</v>
      </c>
      <c r="M182" s="3"/>
      <c r="N182" s="4">
        <v>1686</v>
      </c>
      <c r="O182" s="4" t="s">
        <v>30</v>
      </c>
      <c r="P182" s="3"/>
      <c r="Q182" s="4" t="s">
        <v>26</v>
      </c>
      <c r="R182" s="3"/>
    </row>
    <row r="183" spans="1:18" ht="15">
      <c r="A183" s="4">
        <v>179</v>
      </c>
      <c r="B183" s="4" t="s">
        <v>514</v>
      </c>
      <c r="C183" s="4" t="s">
        <v>515</v>
      </c>
      <c r="D183" s="4" t="s">
        <v>516</v>
      </c>
      <c r="E183" s="3"/>
      <c r="F183" s="5">
        <v>24993</v>
      </c>
      <c r="G183" s="4">
        <v>50</v>
      </c>
      <c r="H183" s="4" t="str">
        <f>TEXT(4819294802271,"0")</f>
        <v>4819294802271</v>
      </c>
      <c r="I183" s="4" t="s">
        <v>40</v>
      </c>
      <c r="J183" s="4">
        <v>2</v>
      </c>
      <c r="K183" s="4" t="s">
        <v>23</v>
      </c>
      <c r="L183" s="4" t="s">
        <v>24</v>
      </c>
      <c r="M183" s="3"/>
      <c r="N183" s="4">
        <v>1693</v>
      </c>
      <c r="O183" s="4" t="s">
        <v>30</v>
      </c>
      <c r="P183" s="3"/>
      <c r="Q183" s="4" t="s">
        <v>26</v>
      </c>
      <c r="R183" s="3"/>
    </row>
    <row r="184" spans="1:18" ht="15">
      <c r="A184" s="4">
        <v>180</v>
      </c>
      <c r="B184" s="4" t="s">
        <v>517</v>
      </c>
      <c r="C184" s="4" t="s">
        <v>518</v>
      </c>
      <c r="D184" s="4" t="s">
        <v>519</v>
      </c>
      <c r="E184" s="3"/>
      <c r="F184" s="5">
        <v>28356</v>
      </c>
      <c r="G184" s="4">
        <v>41</v>
      </c>
      <c r="H184" s="4" t="str">
        <f>TEXT(4819294802424,"0")</f>
        <v>4819294802424</v>
      </c>
      <c r="I184" s="4" t="s">
        <v>40</v>
      </c>
      <c r="J184" s="4">
        <v>2</v>
      </c>
      <c r="K184" s="4" t="s">
        <v>23</v>
      </c>
      <c r="L184" s="4" t="s">
        <v>24</v>
      </c>
      <c r="M184" s="3"/>
      <c r="N184" s="4">
        <v>1688</v>
      </c>
      <c r="O184" s="4" t="s">
        <v>30</v>
      </c>
      <c r="P184" s="3"/>
      <c r="Q184" s="4" t="s">
        <v>26</v>
      </c>
      <c r="R184" s="3"/>
    </row>
    <row r="185" spans="1:18" ht="15">
      <c r="A185" s="4">
        <v>181</v>
      </c>
      <c r="B185" s="4" t="s">
        <v>520</v>
      </c>
      <c r="C185" s="4" t="s">
        <v>521</v>
      </c>
      <c r="D185" s="4" t="s">
        <v>522</v>
      </c>
      <c r="E185" s="3"/>
      <c r="F185" s="5">
        <v>26406</v>
      </c>
      <c r="G185" s="4">
        <v>47</v>
      </c>
      <c r="H185" s="4" t="str">
        <f>TEXT(4819294802211,"0")</f>
        <v>4819294802211</v>
      </c>
      <c r="I185" s="4" t="s">
        <v>40</v>
      </c>
      <c r="J185" s="4">
        <v>2</v>
      </c>
      <c r="K185" s="4" t="s">
        <v>23</v>
      </c>
      <c r="L185" s="4" t="s">
        <v>24</v>
      </c>
      <c r="M185" s="3"/>
      <c r="N185" s="4">
        <v>1692</v>
      </c>
      <c r="O185" s="4" t="s">
        <v>30</v>
      </c>
      <c r="P185" s="3"/>
      <c r="Q185" s="4" t="s">
        <v>26</v>
      </c>
      <c r="R185" s="3"/>
    </row>
    <row r="186" spans="1:18" ht="15">
      <c r="A186" s="4">
        <v>182</v>
      </c>
      <c r="B186" s="4" t="s">
        <v>523</v>
      </c>
      <c r="C186" s="4" t="s">
        <v>524</v>
      </c>
      <c r="D186" s="4" t="s">
        <v>525</v>
      </c>
      <c r="E186" s="3"/>
      <c r="F186" s="5">
        <v>21494</v>
      </c>
      <c r="G186" s="4">
        <v>60</v>
      </c>
      <c r="H186" s="4" t="str">
        <f>TEXT(4819294802282,"0")</f>
        <v>4819294802282</v>
      </c>
      <c r="I186" s="4" t="s">
        <v>40</v>
      </c>
      <c r="J186" s="4">
        <v>2</v>
      </c>
      <c r="K186" s="4" t="s">
        <v>23</v>
      </c>
      <c r="L186" s="4" t="s">
        <v>24</v>
      </c>
      <c r="M186" s="3"/>
      <c r="N186" s="4">
        <v>1689</v>
      </c>
      <c r="O186" s="4" t="s">
        <v>30</v>
      </c>
      <c r="P186" s="3"/>
      <c r="Q186" s="4" t="s">
        <v>26</v>
      </c>
      <c r="R186" s="3"/>
    </row>
    <row r="187" spans="1:18" ht="15">
      <c r="A187" s="4">
        <v>183</v>
      </c>
      <c r="B187" s="4" t="s">
        <v>526</v>
      </c>
      <c r="C187" s="4" t="s">
        <v>494</v>
      </c>
      <c r="D187" s="4" t="s">
        <v>527</v>
      </c>
      <c r="E187" s="3"/>
      <c r="F187" s="5">
        <v>10990</v>
      </c>
      <c r="G187" s="4">
        <v>89</v>
      </c>
      <c r="H187" s="4" t="str">
        <f>TEXT(4819294810700,"0")</f>
        <v>4819294810700</v>
      </c>
      <c r="I187" s="4" t="s">
        <v>224</v>
      </c>
      <c r="J187" s="4">
        <v>6</v>
      </c>
      <c r="K187" s="4" t="s">
        <v>23</v>
      </c>
      <c r="L187" s="4" t="s">
        <v>24</v>
      </c>
      <c r="M187" s="3"/>
      <c r="N187" s="4">
        <v>855</v>
      </c>
      <c r="O187" s="4" t="s">
        <v>30</v>
      </c>
      <c r="P187" s="3"/>
      <c r="Q187" s="4" t="s">
        <v>26</v>
      </c>
      <c r="R187" s="3"/>
    </row>
    <row r="188" spans="1:18" ht="15">
      <c r="A188" s="4">
        <v>184</v>
      </c>
      <c r="B188" s="4" t="s">
        <v>528</v>
      </c>
      <c r="C188" s="4" t="s">
        <v>529</v>
      </c>
      <c r="D188" s="4" t="s">
        <v>530</v>
      </c>
      <c r="E188" s="3"/>
      <c r="F188" s="5">
        <v>23767</v>
      </c>
      <c r="G188" s="4">
        <v>54</v>
      </c>
      <c r="H188" s="4" t="str">
        <f>TEXT(4819294800658,"0")</f>
        <v>4819294800658</v>
      </c>
      <c r="I188" s="4" t="s">
        <v>22</v>
      </c>
      <c r="J188" s="4">
        <v>1</v>
      </c>
      <c r="K188" s="4" t="s">
        <v>23</v>
      </c>
      <c r="L188" s="4" t="s">
        <v>24</v>
      </c>
      <c r="M188" s="3"/>
      <c r="N188" s="4">
        <v>1680</v>
      </c>
      <c r="O188" s="4" t="s">
        <v>30</v>
      </c>
      <c r="P188" s="3"/>
      <c r="Q188" s="4" t="s">
        <v>26</v>
      </c>
      <c r="R188" s="3"/>
    </row>
    <row r="189" spans="1:18" ht="15">
      <c r="A189" s="4">
        <v>185</v>
      </c>
      <c r="B189" s="4" t="s">
        <v>531</v>
      </c>
      <c r="C189" s="4" t="s">
        <v>532</v>
      </c>
      <c r="D189" s="4" t="s">
        <v>533</v>
      </c>
      <c r="E189" s="3"/>
      <c r="F189" s="5">
        <v>24473</v>
      </c>
      <c r="G189" s="4">
        <v>52</v>
      </c>
      <c r="H189" s="4" t="str">
        <f>TEXT(2699039595949,"0")</f>
        <v>2699039595949</v>
      </c>
      <c r="I189" s="4" t="s">
        <v>22</v>
      </c>
      <c r="J189" s="4">
        <v>1</v>
      </c>
      <c r="K189" s="4" t="s">
        <v>23</v>
      </c>
      <c r="L189" s="4" t="s">
        <v>24</v>
      </c>
      <c r="M189" s="3"/>
      <c r="N189" s="4">
        <v>1686</v>
      </c>
      <c r="O189" s="4" t="s">
        <v>30</v>
      </c>
      <c r="P189" s="3"/>
      <c r="Q189" s="4" t="s">
        <v>26</v>
      </c>
      <c r="R189" s="3"/>
    </row>
    <row r="190" spans="1:18" ht="15">
      <c r="A190" s="4">
        <v>186</v>
      </c>
      <c r="B190" s="4" t="s">
        <v>534</v>
      </c>
      <c r="C190" s="4" t="s">
        <v>535</v>
      </c>
      <c r="D190" s="4" t="s">
        <v>536</v>
      </c>
      <c r="E190" s="3"/>
      <c r="F190" s="5">
        <v>21369</v>
      </c>
      <c r="G190" s="4">
        <v>60</v>
      </c>
      <c r="H190" s="4" t="str">
        <f>TEXT(4819294810138,"0")</f>
        <v>4819294810138</v>
      </c>
      <c r="I190" s="4" t="s">
        <v>224</v>
      </c>
      <c r="J190" s="4">
        <v>6</v>
      </c>
      <c r="K190" s="4" t="s">
        <v>23</v>
      </c>
      <c r="L190" s="4" t="s">
        <v>24</v>
      </c>
      <c r="M190" s="3"/>
      <c r="N190" s="4">
        <v>1704</v>
      </c>
      <c r="O190" s="4" t="s">
        <v>30</v>
      </c>
      <c r="P190" s="3"/>
      <c r="Q190" s="4" t="s">
        <v>26</v>
      </c>
      <c r="R190" s="3"/>
    </row>
    <row r="191" spans="1:18" ht="15">
      <c r="A191" s="4">
        <v>187</v>
      </c>
      <c r="B191" s="4" t="s">
        <v>537</v>
      </c>
      <c r="C191" s="4" t="s">
        <v>538</v>
      </c>
      <c r="D191" s="4" t="s">
        <v>539</v>
      </c>
      <c r="E191" s="3"/>
      <c r="F191" s="5">
        <v>24838</v>
      </c>
      <c r="G191" s="4">
        <v>51</v>
      </c>
      <c r="H191" s="4" t="str">
        <f>TEXT(2693015030078,"0")</f>
        <v>2693015030078</v>
      </c>
      <c r="I191" s="4" t="s">
        <v>40</v>
      </c>
      <c r="J191" s="4">
        <v>2</v>
      </c>
      <c r="K191" s="4" t="s">
        <v>23</v>
      </c>
      <c r="L191" s="4" t="s">
        <v>24</v>
      </c>
      <c r="M191" s="3"/>
      <c r="N191" s="4">
        <v>1685</v>
      </c>
      <c r="O191" s="4" t="s">
        <v>30</v>
      </c>
      <c r="P191" s="3"/>
      <c r="Q191" s="4" t="s">
        <v>26</v>
      </c>
      <c r="R191" s="3"/>
    </row>
    <row r="192" spans="1:18" ht="15">
      <c r="A192" s="4">
        <v>188</v>
      </c>
      <c r="B192" s="4" t="s">
        <v>540</v>
      </c>
      <c r="C192" s="4" t="s">
        <v>541</v>
      </c>
      <c r="D192" s="4" t="s">
        <v>542</v>
      </c>
      <c r="E192" s="3"/>
      <c r="F192" s="5">
        <v>20822</v>
      </c>
      <c r="G192" s="4">
        <v>62</v>
      </c>
      <c r="H192" s="4" t="str">
        <f>TEXT(4819294809880,"0")</f>
        <v>4819294809880</v>
      </c>
      <c r="I192" s="4" t="s">
        <v>224</v>
      </c>
      <c r="J192" s="4">
        <v>6</v>
      </c>
      <c r="K192" s="4" t="s">
        <v>23</v>
      </c>
      <c r="L192" s="4" t="s">
        <v>24</v>
      </c>
      <c r="M192" s="3"/>
      <c r="N192" s="4">
        <v>1703</v>
      </c>
      <c r="O192" s="4" t="s">
        <v>30</v>
      </c>
      <c r="P192" s="3"/>
      <c r="Q192" s="4" t="s">
        <v>26</v>
      </c>
      <c r="R192" s="3"/>
    </row>
    <row r="193" spans="1:18" ht="15">
      <c r="A193" s="4">
        <v>189</v>
      </c>
      <c r="B193" s="4" t="s">
        <v>543</v>
      </c>
      <c r="C193" s="4" t="s">
        <v>544</v>
      </c>
      <c r="D193" s="4" t="s">
        <v>545</v>
      </c>
      <c r="E193" s="3"/>
      <c r="F193" s="5">
        <v>27524</v>
      </c>
      <c r="G193" s="4">
        <v>44</v>
      </c>
      <c r="H193" s="4" t="str">
        <f>TEXT(4819294808309,"0")</f>
        <v>4819294808309</v>
      </c>
      <c r="I193" s="4" t="s">
        <v>127</v>
      </c>
      <c r="J193" s="4">
        <v>5</v>
      </c>
      <c r="K193" s="4" t="s">
        <v>23</v>
      </c>
      <c r="L193" s="4" t="s">
        <v>24</v>
      </c>
      <c r="M193" s="3"/>
      <c r="N193" s="4">
        <v>1702</v>
      </c>
      <c r="O193" s="4" t="s">
        <v>30</v>
      </c>
      <c r="P193" s="3"/>
      <c r="Q193" s="4" t="s">
        <v>26</v>
      </c>
      <c r="R193" s="3"/>
    </row>
    <row r="194" spans="1:18" ht="15">
      <c r="A194" s="4">
        <v>190</v>
      </c>
      <c r="B194" s="4" t="s">
        <v>546</v>
      </c>
      <c r="C194" s="4" t="s">
        <v>547</v>
      </c>
      <c r="D194" s="4" t="s">
        <v>548</v>
      </c>
      <c r="E194" s="3"/>
      <c r="F194" s="5">
        <v>27212</v>
      </c>
      <c r="G194" s="4">
        <v>44</v>
      </c>
      <c r="H194" s="4" t="str">
        <f>TEXT(4819294809033,"0")</f>
        <v>4819294809033</v>
      </c>
      <c r="I194" s="4" t="s">
        <v>127</v>
      </c>
      <c r="J194" s="4">
        <v>5</v>
      </c>
      <c r="K194" s="4" t="s">
        <v>23</v>
      </c>
      <c r="L194" s="4" t="s">
        <v>24</v>
      </c>
      <c r="M194" s="3"/>
      <c r="N194" s="4">
        <v>1701</v>
      </c>
      <c r="O194" s="4" t="s">
        <v>30</v>
      </c>
      <c r="P194" s="3"/>
      <c r="Q194" s="4" t="s">
        <v>26</v>
      </c>
      <c r="R194" s="3"/>
    </row>
    <row r="195" spans="1:18" ht="15">
      <c r="A195" s="4">
        <v>191</v>
      </c>
      <c r="B195" s="4" t="s">
        <v>549</v>
      </c>
      <c r="C195" s="4" t="s">
        <v>550</v>
      </c>
      <c r="D195" s="4" t="s">
        <v>551</v>
      </c>
      <c r="E195" s="3"/>
      <c r="F195" s="5">
        <v>29221</v>
      </c>
      <c r="G195" s="4">
        <v>39</v>
      </c>
      <c r="H195" s="4" t="str">
        <f>TEXT(4819294804575,"0")</f>
        <v>4819294804575</v>
      </c>
      <c r="I195" s="4" t="s">
        <v>98</v>
      </c>
      <c r="J195" s="4">
        <v>3</v>
      </c>
      <c r="K195" s="4" t="s">
        <v>23</v>
      </c>
      <c r="L195" s="4" t="s">
        <v>24</v>
      </c>
      <c r="M195" s="3"/>
      <c r="N195" s="4">
        <v>1695</v>
      </c>
      <c r="O195" s="4" t="s">
        <v>30</v>
      </c>
      <c r="P195" s="3"/>
      <c r="Q195" s="4" t="s">
        <v>26</v>
      </c>
      <c r="R195" s="3"/>
    </row>
    <row r="196" spans="1:18" ht="15">
      <c r="A196" s="4">
        <v>192</v>
      </c>
      <c r="B196" s="4" t="s">
        <v>552</v>
      </c>
      <c r="C196" s="4" t="s">
        <v>553</v>
      </c>
      <c r="D196" s="4" t="s">
        <v>554</v>
      </c>
      <c r="E196" s="3"/>
      <c r="F196" s="5">
        <v>24874</v>
      </c>
      <c r="G196" s="4">
        <v>51</v>
      </c>
      <c r="H196" s="4" t="str">
        <f>TEXT(4819294803164,"0")</f>
        <v>4819294803164</v>
      </c>
      <c r="I196" s="4" t="s">
        <v>40</v>
      </c>
      <c r="J196" s="4">
        <v>2</v>
      </c>
      <c r="K196" s="4" t="s">
        <v>23</v>
      </c>
      <c r="L196" s="4" t="s">
        <v>24</v>
      </c>
      <c r="M196" s="3"/>
      <c r="N196" s="4">
        <v>1690</v>
      </c>
      <c r="O196" s="4" t="s">
        <v>30</v>
      </c>
      <c r="P196" s="3"/>
      <c r="Q196" s="4" t="s">
        <v>26</v>
      </c>
      <c r="R196" s="3"/>
    </row>
    <row r="197" spans="1:18" ht="15">
      <c r="A197" s="4">
        <v>193</v>
      </c>
      <c r="B197" s="4" t="s">
        <v>555</v>
      </c>
      <c r="C197" s="4" t="s">
        <v>556</v>
      </c>
      <c r="D197" s="4" t="s">
        <v>109</v>
      </c>
      <c r="E197" s="3"/>
      <c r="F197" s="5">
        <v>21249</v>
      </c>
      <c r="G197" s="4">
        <v>61</v>
      </c>
      <c r="H197" s="4" t="str">
        <f>TEXT(4819294812826,"0")</f>
        <v>4819294812826</v>
      </c>
      <c r="I197" s="4" t="s">
        <v>173</v>
      </c>
      <c r="J197" s="4">
        <v>7</v>
      </c>
      <c r="K197" s="4" t="s">
        <v>23</v>
      </c>
      <c r="L197" s="4" t="s">
        <v>24</v>
      </c>
      <c r="M197" s="3"/>
      <c r="N197" s="4">
        <v>1705</v>
      </c>
      <c r="O197" s="4" t="s">
        <v>30</v>
      </c>
      <c r="P197" s="3"/>
      <c r="Q197" s="4" t="s">
        <v>26</v>
      </c>
      <c r="R197" s="3"/>
    </row>
    <row r="198" spans="1:18" ht="15">
      <c r="A198" s="4">
        <v>194</v>
      </c>
      <c r="B198" s="4" t="s">
        <v>557</v>
      </c>
      <c r="C198" s="4" t="s">
        <v>558</v>
      </c>
      <c r="D198" s="4" t="s">
        <v>450</v>
      </c>
      <c r="E198" s="3"/>
      <c r="F198" s="5">
        <v>23036</v>
      </c>
      <c r="G198" s="4">
        <v>56</v>
      </c>
      <c r="H198" s="4" t="str">
        <f>TEXT(4819294816096,"0")</f>
        <v>4819294816096</v>
      </c>
      <c r="I198" s="4" t="s">
        <v>434</v>
      </c>
      <c r="J198" s="4">
        <v>9</v>
      </c>
      <c r="K198" s="4" t="s">
        <v>23</v>
      </c>
      <c r="L198" s="4" t="s">
        <v>24</v>
      </c>
      <c r="M198" s="3"/>
      <c r="N198" s="4">
        <v>1718</v>
      </c>
      <c r="O198" s="4" t="s">
        <v>30</v>
      </c>
      <c r="P198" s="3"/>
      <c r="Q198" s="4" t="s">
        <v>26</v>
      </c>
      <c r="R198" s="3"/>
    </row>
    <row r="199" spans="1:18" ht="15">
      <c r="A199" s="4">
        <v>195</v>
      </c>
      <c r="B199" s="4" t="s">
        <v>210</v>
      </c>
      <c r="C199" s="4" t="s">
        <v>138</v>
      </c>
      <c r="D199" s="4" t="s">
        <v>559</v>
      </c>
      <c r="E199" s="3"/>
      <c r="F199" s="5">
        <v>21064</v>
      </c>
      <c r="G199" s="4">
        <v>61</v>
      </c>
      <c r="H199" s="4" t="str">
        <f>TEXT(4819294811536,"0")</f>
        <v>4819294811536</v>
      </c>
      <c r="I199" s="4" t="s">
        <v>142</v>
      </c>
      <c r="J199" s="4">
        <v>7</v>
      </c>
      <c r="K199" s="4" t="s">
        <v>23</v>
      </c>
      <c r="L199" s="4" t="s">
        <v>24</v>
      </c>
      <c r="M199" s="3"/>
      <c r="N199" s="4">
        <v>1706</v>
      </c>
      <c r="O199" s="4" t="s">
        <v>30</v>
      </c>
      <c r="P199" s="3"/>
      <c r="Q199" s="4" t="s">
        <v>26</v>
      </c>
      <c r="R199" s="3"/>
    </row>
    <row r="200" spans="1:18" ht="15">
      <c r="A200" s="4">
        <v>196</v>
      </c>
      <c r="B200" s="4" t="s">
        <v>560</v>
      </c>
      <c r="C200" s="4" t="s">
        <v>561</v>
      </c>
      <c r="D200" s="4" t="s">
        <v>562</v>
      </c>
      <c r="E200" s="3"/>
      <c r="F200" s="5">
        <v>24969</v>
      </c>
      <c r="G200" s="4">
        <v>51</v>
      </c>
      <c r="H200" s="4" t="str">
        <f>TEXT(4819294804166,"0")</f>
        <v>4819294804166</v>
      </c>
      <c r="I200" s="4" t="s">
        <v>98</v>
      </c>
      <c r="J200" s="4">
        <v>3</v>
      </c>
      <c r="K200" s="4" t="s">
        <v>23</v>
      </c>
      <c r="L200" s="4" t="s">
        <v>24</v>
      </c>
      <c r="M200" s="3"/>
      <c r="N200" s="4">
        <v>1694</v>
      </c>
      <c r="O200" s="4" t="s">
        <v>25</v>
      </c>
      <c r="P200" s="3"/>
      <c r="Q200" s="4" t="s">
        <v>26</v>
      </c>
      <c r="R200" s="3"/>
    </row>
    <row r="201" spans="1:18" ht="15">
      <c r="A201" s="4">
        <v>197</v>
      </c>
      <c r="B201" s="4" t="s">
        <v>563</v>
      </c>
      <c r="C201" s="4" t="s">
        <v>564</v>
      </c>
      <c r="D201" s="4" t="s">
        <v>565</v>
      </c>
      <c r="E201" s="3"/>
      <c r="F201" s="5">
        <v>29421</v>
      </c>
      <c r="G201" s="4">
        <v>38</v>
      </c>
      <c r="H201" s="4" t="str">
        <f>TEXT(4819294805117,"0")</f>
        <v>4819294805117</v>
      </c>
      <c r="I201" s="4" t="s">
        <v>98</v>
      </c>
      <c r="J201" s="4">
        <v>3</v>
      </c>
      <c r="K201" s="4" t="s">
        <v>23</v>
      </c>
      <c r="L201" s="4" t="s">
        <v>24</v>
      </c>
      <c r="M201" s="3"/>
      <c r="N201" s="4">
        <v>1698</v>
      </c>
      <c r="O201" s="4" t="s">
        <v>30</v>
      </c>
      <c r="P201" s="3"/>
      <c r="Q201" s="4" t="s">
        <v>26</v>
      </c>
      <c r="R201" s="3"/>
    </row>
    <row r="202" spans="1:18" ht="15">
      <c r="A202" s="4">
        <v>198</v>
      </c>
      <c r="B202" s="4" t="s">
        <v>566</v>
      </c>
      <c r="C202" s="4" t="s">
        <v>38</v>
      </c>
      <c r="D202" s="4" t="s">
        <v>567</v>
      </c>
      <c r="E202" s="3"/>
      <c r="F202" s="5">
        <v>30478</v>
      </c>
      <c r="G202" s="4">
        <v>35</v>
      </c>
      <c r="H202" s="4" t="str">
        <f>TEXT(4819294813165,"0")</f>
        <v>4819294813165</v>
      </c>
      <c r="I202" s="4" t="s">
        <v>115</v>
      </c>
      <c r="J202" s="4">
        <v>8</v>
      </c>
      <c r="K202" s="4" t="s">
        <v>23</v>
      </c>
      <c r="L202" s="4" t="s">
        <v>24</v>
      </c>
      <c r="M202" s="3"/>
      <c r="N202" s="4">
        <v>1712</v>
      </c>
      <c r="O202" s="4" t="s">
        <v>30</v>
      </c>
      <c r="P202" s="3"/>
      <c r="Q202" s="4" t="s">
        <v>26</v>
      </c>
      <c r="R202" s="3"/>
    </row>
    <row r="203" spans="1:18" ht="15">
      <c r="A203" s="4">
        <v>199</v>
      </c>
      <c r="B203" s="4" t="s">
        <v>568</v>
      </c>
      <c r="C203" s="4" t="s">
        <v>484</v>
      </c>
      <c r="D203" s="4" t="s">
        <v>569</v>
      </c>
      <c r="E203" s="3"/>
      <c r="F203" s="5">
        <v>26595</v>
      </c>
      <c r="G203" s="4">
        <v>46</v>
      </c>
      <c r="H203" s="4" t="str">
        <f>TEXT(4819294813246,"0")</f>
        <v>4819294813246</v>
      </c>
      <c r="I203" s="4" t="s">
        <v>115</v>
      </c>
      <c r="J203" s="4">
        <v>8</v>
      </c>
      <c r="K203" s="4" t="s">
        <v>23</v>
      </c>
      <c r="L203" s="4" t="s">
        <v>24</v>
      </c>
      <c r="M203" s="3"/>
      <c r="N203" s="4">
        <v>1713</v>
      </c>
      <c r="O203" s="4" t="s">
        <v>30</v>
      </c>
      <c r="P203" s="3"/>
      <c r="Q203" s="4" t="s">
        <v>26</v>
      </c>
      <c r="R203" s="3"/>
    </row>
    <row r="204" spans="1:18" ht="15">
      <c r="A204" s="4">
        <v>200</v>
      </c>
      <c r="B204" s="4" t="s">
        <v>570</v>
      </c>
      <c r="C204" s="4" t="s">
        <v>571</v>
      </c>
      <c r="D204" s="4" t="s">
        <v>572</v>
      </c>
      <c r="E204" s="3"/>
      <c r="F204" s="5">
        <v>21057</v>
      </c>
      <c r="G204" s="4">
        <v>61</v>
      </c>
      <c r="H204" s="4" t="str">
        <f>TEXT(19574819294000000,"0")</f>
        <v>19574819294000000</v>
      </c>
      <c r="I204" s="4" t="s">
        <v>173</v>
      </c>
      <c r="J204" s="4">
        <v>7</v>
      </c>
      <c r="K204" s="4" t="s">
        <v>23</v>
      </c>
      <c r="L204" s="4" t="s">
        <v>24</v>
      </c>
      <c r="M204" s="3"/>
      <c r="N204" s="4">
        <v>1711</v>
      </c>
      <c r="O204" s="4" t="s">
        <v>30</v>
      </c>
      <c r="P204" s="3"/>
      <c r="Q204" s="4" t="s">
        <v>26</v>
      </c>
      <c r="R204" s="3"/>
    </row>
    <row r="205" spans="1:18" ht="15">
      <c r="A205" s="4">
        <v>201</v>
      </c>
      <c r="B205" s="4" t="s">
        <v>573</v>
      </c>
      <c r="C205" s="4" t="s">
        <v>574</v>
      </c>
      <c r="D205" s="4" t="s">
        <v>575</v>
      </c>
      <c r="E205" s="3"/>
      <c r="F205" s="5">
        <v>21555</v>
      </c>
      <c r="G205" s="4">
        <v>60</v>
      </c>
      <c r="H205" s="4" t="str">
        <f>TEXT(4819294799854,"0")</f>
        <v>4819294799854</v>
      </c>
      <c r="I205" s="4" t="s">
        <v>40</v>
      </c>
      <c r="J205" s="4">
        <v>2</v>
      </c>
      <c r="K205" s="4" t="s">
        <v>23</v>
      </c>
      <c r="L205" s="4" t="s">
        <v>24</v>
      </c>
      <c r="M205" s="3"/>
      <c r="N205" s="4">
        <v>1681</v>
      </c>
      <c r="O205" s="4" t="s">
        <v>30</v>
      </c>
      <c r="P205" s="3"/>
      <c r="Q205" s="4" t="s">
        <v>26</v>
      </c>
      <c r="R205" s="3"/>
    </row>
    <row r="206" spans="1:18" ht="15">
      <c r="A206" s="4">
        <v>202</v>
      </c>
      <c r="B206" s="4" t="s">
        <v>576</v>
      </c>
      <c r="C206" s="4" t="s">
        <v>260</v>
      </c>
      <c r="D206" s="4" t="s">
        <v>577</v>
      </c>
      <c r="E206" s="3"/>
      <c r="F206" s="5">
        <v>24641</v>
      </c>
      <c r="G206" s="4">
        <v>51</v>
      </c>
      <c r="H206" s="4" t="str">
        <f>TEXT(4819294807175,"0")</f>
        <v>4819294807175</v>
      </c>
      <c r="I206" s="4" t="s">
        <v>169</v>
      </c>
      <c r="J206" s="4">
        <v>4</v>
      </c>
      <c r="K206" s="4" t="s">
        <v>23</v>
      </c>
      <c r="L206" s="4" t="s">
        <v>24</v>
      </c>
      <c r="M206" s="3"/>
      <c r="N206" s="4">
        <v>1700</v>
      </c>
      <c r="O206" s="4" t="s">
        <v>30</v>
      </c>
      <c r="P206" s="3"/>
      <c r="Q206" s="4" t="s">
        <v>26</v>
      </c>
      <c r="R206" s="3"/>
    </row>
    <row r="207" spans="1:18" ht="15">
      <c r="A207" s="4">
        <v>203</v>
      </c>
      <c r="B207" s="4" t="s">
        <v>578</v>
      </c>
      <c r="C207" s="4" t="s">
        <v>579</v>
      </c>
      <c r="D207" s="4" t="s">
        <v>580</v>
      </c>
      <c r="E207" s="3"/>
      <c r="F207" s="5">
        <v>23045</v>
      </c>
      <c r="G207" s="4">
        <v>56</v>
      </c>
      <c r="H207" s="4" t="str">
        <f>TEXT(4819294812169,"0")</f>
        <v>4819294812169</v>
      </c>
      <c r="I207" s="4" t="s">
        <v>173</v>
      </c>
      <c r="J207" s="4">
        <v>7</v>
      </c>
      <c r="K207" s="4" t="s">
        <v>23</v>
      </c>
      <c r="L207" s="4" t="s">
        <v>24</v>
      </c>
      <c r="M207" s="3"/>
      <c r="N207" s="4">
        <v>1709</v>
      </c>
      <c r="O207" s="4" t="s">
        <v>30</v>
      </c>
      <c r="P207" s="3"/>
      <c r="Q207" s="4" t="s">
        <v>26</v>
      </c>
      <c r="R207" s="3"/>
    </row>
    <row r="208" spans="1:18" ht="15">
      <c r="A208" s="4">
        <v>204</v>
      </c>
      <c r="B208" s="4" t="s">
        <v>581</v>
      </c>
      <c r="C208" s="4" t="s">
        <v>129</v>
      </c>
      <c r="D208" s="4" t="s">
        <v>582</v>
      </c>
      <c r="E208" s="3"/>
      <c r="F208" s="5">
        <v>29252</v>
      </c>
      <c r="G208" s="4">
        <v>39</v>
      </c>
      <c r="H208" s="4" t="str">
        <f>TEXT(4814960127386,"0")</f>
        <v>4814960127386</v>
      </c>
      <c r="I208" s="4" t="s">
        <v>169</v>
      </c>
      <c r="J208" s="4">
        <v>4</v>
      </c>
      <c r="K208" s="4" t="s">
        <v>23</v>
      </c>
      <c r="L208" s="4" t="s">
        <v>24</v>
      </c>
      <c r="M208" s="3"/>
      <c r="N208" s="4">
        <v>1089</v>
      </c>
      <c r="O208" s="4" t="s">
        <v>30</v>
      </c>
      <c r="P208" s="3"/>
      <c r="Q208" s="4" t="s">
        <v>26</v>
      </c>
      <c r="R208" s="3"/>
    </row>
    <row r="209" spans="1:18" ht="15">
      <c r="A209" s="4">
        <v>205</v>
      </c>
      <c r="B209" s="4" t="s">
        <v>583</v>
      </c>
      <c r="C209" s="4" t="s">
        <v>584</v>
      </c>
      <c r="D209" s="4" t="s">
        <v>585</v>
      </c>
      <c r="E209" s="3"/>
      <c r="F209" s="5">
        <v>22510</v>
      </c>
      <c r="G209" s="4">
        <v>57</v>
      </c>
      <c r="H209" s="4" t="str">
        <f>TEXT(4819294811872,"0")</f>
        <v>4819294811872</v>
      </c>
      <c r="I209" s="4" t="s">
        <v>390</v>
      </c>
      <c r="J209" s="4">
        <v>7</v>
      </c>
      <c r="K209" s="4" t="s">
        <v>23</v>
      </c>
      <c r="L209" s="4" t="s">
        <v>24</v>
      </c>
      <c r="M209" s="3"/>
      <c r="N209" s="4">
        <v>1707</v>
      </c>
      <c r="O209" s="4" t="s">
        <v>30</v>
      </c>
      <c r="P209" s="3"/>
      <c r="Q209" s="4" t="s">
        <v>26</v>
      </c>
      <c r="R209" s="3"/>
    </row>
    <row r="210" spans="1:18" ht="15">
      <c r="A210" s="4">
        <v>206</v>
      </c>
      <c r="B210" s="4" t="s">
        <v>586</v>
      </c>
      <c r="C210" s="4" t="s">
        <v>587</v>
      </c>
      <c r="D210" s="4" t="s">
        <v>588</v>
      </c>
      <c r="E210" s="3"/>
      <c r="F210" s="5">
        <v>27222</v>
      </c>
      <c r="G210" s="4">
        <v>44</v>
      </c>
      <c r="H210" s="4" t="str">
        <f>TEXT(4819294810928,"0")</f>
        <v>4819294810928</v>
      </c>
      <c r="I210" s="4" t="s">
        <v>390</v>
      </c>
      <c r="J210" s="4">
        <v>7</v>
      </c>
      <c r="K210" s="4" t="s">
        <v>23</v>
      </c>
      <c r="L210" s="4" t="s">
        <v>24</v>
      </c>
      <c r="M210" s="3"/>
      <c r="N210" s="4">
        <v>1708</v>
      </c>
      <c r="O210" s="4" t="s">
        <v>30</v>
      </c>
      <c r="P210" s="3"/>
      <c r="Q210" s="4" t="s">
        <v>26</v>
      </c>
      <c r="R210" s="3"/>
    </row>
    <row r="211" spans="1:18" ht="15">
      <c r="A211" s="4">
        <v>207</v>
      </c>
      <c r="B211" s="4" t="s">
        <v>589</v>
      </c>
      <c r="C211" s="4" t="s">
        <v>590</v>
      </c>
      <c r="D211" s="4" t="s">
        <v>591</v>
      </c>
      <c r="E211" s="3"/>
      <c r="F211" s="5">
        <v>21041</v>
      </c>
      <c r="G211" s="4">
        <v>61</v>
      </c>
      <c r="H211" s="4" t="str">
        <f>TEXT(4819294805751,"0")</f>
        <v>4819294805751</v>
      </c>
      <c r="I211" s="4" t="s">
        <v>592</v>
      </c>
      <c r="J211" s="4">
        <v>2</v>
      </c>
      <c r="K211" s="4" t="s">
        <v>23</v>
      </c>
      <c r="L211" s="4" t="s">
        <v>24</v>
      </c>
      <c r="M211" s="3"/>
      <c r="N211" s="4">
        <v>1691</v>
      </c>
      <c r="O211" s="4" t="s">
        <v>30</v>
      </c>
      <c r="P211" s="3"/>
      <c r="Q211" s="4" t="s">
        <v>26</v>
      </c>
      <c r="R211" s="3"/>
    </row>
    <row r="212" spans="1:18" ht="15">
      <c r="A212" s="4">
        <v>208</v>
      </c>
      <c r="B212" s="4" t="s">
        <v>593</v>
      </c>
      <c r="C212" s="4" t="s">
        <v>594</v>
      </c>
      <c r="D212" s="4" t="s">
        <v>595</v>
      </c>
      <c r="E212" s="3"/>
      <c r="F212" s="5">
        <v>30377</v>
      </c>
      <c r="G212" s="4">
        <v>36</v>
      </c>
      <c r="H212" s="4" t="str">
        <f>TEXT(4819294803754,"0")</f>
        <v>4819294803754</v>
      </c>
      <c r="I212" s="4" t="s">
        <v>98</v>
      </c>
      <c r="J212" s="4">
        <v>3</v>
      </c>
      <c r="K212" s="4" t="s">
        <v>23</v>
      </c>
      <c r="L212" s="4" t="s">
        <v>24</v>
      </c>
      <c r="M212" s="3"/>
      <c r="N212" s="4">
        <v>1380</v>
      </c>
      <c r="O212" s="4" t="s">
        <v>25</v>
      </c>
      <c r="P212" s="3"/>
      <c r="Q212" s="4" t="s">
        <v>26</v>
      </c>
      <c r="R212" s="3"/>
    </row>
    <row r="213" spans="1:18" ht="15">
      <c r="A213" s="4">
        <v>209</v>
      </c>
      <c r="B213" s="4" t="s">
        <v>596</v>
      </c>
      <c r="C213" s="4" t="s">
        <v>597</v>
      </c>
      <c r="D213" s="4" t="s">
        <v>598</v>
      </c>
      <c r="E213" s="3"/>
      <c r="F213" s="5">
        <v>25117</v>
      </c>
      <c r="G213" s="4">
        <v>50</v>
      </c>
      <c r="H213" s="4" t="str">
        <f>TEXT(4819294811244,"0")</f>
        <v>4819294811244</v>
      </c>
      <c r="I213" s="4" t="s">
        <v>142</v>
      </c>
      <c r="J213" s="4">
        <v>7</v>
      </c>
      <c r="K213" s="4" t="s">
        <v>23</v>
      </c>
      <c r="L213" s="4" t="s">
        <v>24</v>
      </c>
      <c r="M213" s="3"/>
      <c r="N213" s="4">
        <v>1710</v>
      </c>
      <c r="O213" s="4" t="s">
        <v>30</v>
      </c>
      <c r="P213" s="3"/>
      <c r="Q213" s="4" t="s">
        <v>26</v>
      </c>
      <c r="R213" s="3"/>
    </row>
    <row r="214" spans="1:18" ht="15">
      <c r="A214" s="4">
        <v>210</v>
      </c>
      <c r="B214" s="4" t="s">
        <v>599</v>
      </c>
      <c r="C214" s="4" t="s">
        <v>600</v>
      </c>
      <c r="D214" s="4" t="s">
        <v>601</v>
      </c>
      <c r="E214" s="3"/>
      <c r="F214" s="5">
        <v>25829</v>
      </c>
      <c r="G214" s="4">
        <v>48</v>
      </c>
      <c r="H214" s="4" t="str">
        <f>TEXT(4819294807063,"0")</f>
        <v>4819294807063</v>
      </c>
      <c r="I214" s="4" t="s">
        <v>234</v>
      </c>
      <c r="J214" s="4">
        <v>4</v>
      </c>
      <c r="K214" s="4" t="s">
        <v>23</v>
      </c>
      <c r="L214" s="4" t="s">
        <v>24</v>
      </c>
      <c r="M214" s="3"/>
      <c r="N214" s="4">
        <v>1699</v>
      </c>
      <c r="O214" s="4" t="s">
        <v>30</v>
      </c>
      <c r="P214" s="3"/>
      <c r="Q214" s="4" t="s">
        <v>26</v>
      </c>
      <c r="R214" s="3"/>
    </row>
    <row r="215" spans="1:18" ht="15">
      <c r="A215" s="4">
        <v>211</v>
      </c>
      <c r="B215" s="4" t="s">
        <v>602</v>
      </c>
      <c r="C215" s="4" t="s">
        <v>603</v>
      </c>
      <c r="D215" s="4" t="s">
        <v>604</v>
      </c>
      <c r="E215" s="3"/>
      <c r="F215" s="5">
        <v>13908</v>
      </c>
      <c r="G215" s="4">
        <v>81</v>
      </c>
      <c r="H215" s="4" t="str">
        <f>TEXT(4819267780216,"0")</f>
        <v>4819267780216</v>
      </c>
      <c r="I215" s="4" t="s">
        <v>22</v>
      </c>
      <c r="J215" s="4">
        <v>1</v>
      </c>
      <c r="K215" s="4" t="s">
        <v>23</v>
      </c>
      <c r="L215" s="4" t="s">
        <v>24</v>
      </c>
      <c r="M215" s="3"/>
      <c r="N215" s="4">
        <v>271</v>
      </c>
      <c r="O215" s="4" t="s">
        <v>30</v>
      </c>
      <c r="P215" s="3"/>
      <c r="Q215" s="4" t="s">
        <v>26</v>
      </c>
      <c r="R215" s="3"/>
    </row>
    <row r="216" spans="1:18" ht="15">
      <c r="A216" s="4">
        <v>212</v>
      </c>
      <c r="B216" s="4" t="s">
        <v>34</v>
      </c>
      <c r="C216" s="4" t="s">
        <v>605</v>
      </c>
      <c r="D216" s="4" t="s">
        <v>606</v>
      </c>
      <c r="E216" s="3"/>
      <c r="F216" s="5">
        <v>13551</v>
      </c>
      <c r="G216" s="4">
        <v>82</v>
      </c>
      <c r="H216" s="4" t="str">
        <f>TEXT(4819294801027,"0")</f>
        <v>4819294801027</v>
      </c>
      <c r="I216" s="4" t="s">
        <v>22</v>
      </c>
      <c r="J216" s="4">
        <v>1</v>
      </c>
      <c r="K216" s="4" t="s">
        <v>23</v>
      </c>
      <c r="L216" s="4" t="s">
        <v>24</v>
      </c>
      <c r="M216" s="3"/>
      <c r="N216" s="4">
        <v>1080</v>
      </c>
      <c r="O216" s="4" t="s">
        <v>30</v>
      </c>
      <c r="P216" s="3"/>
      <c r="Q216" s="4" t="s">
        <v>26</v>
      </c>
      <c r="R216" s="3"/>
    </row>
    <row r="217" spans="1:18" ht="15">
      <c r="A217" s="4">
        <v>213</v>
      </c>
      <c r="B217" s="4" t="s">
        <v>607</v>
      </c>
      <c r="C217" s="4" t="s">
        <v>608</v>
      </c>
      <c r="D217" s="4" t="s">
        <v>609</v>
      </c>
      <c r="E217" s="3"/>
      <c r="F217" s="5">
        <v>14063</v>
      </c>
      <c r="G217" s="4">
        <v>80</v>
      </c>
      <c r="H217" s="4" t="str">
        <f>TEXT(4819294803911,"0")</f>
        <v>4819294803911</v>
      </c>
      <c r="I217" s="4" t="s">
        <v>98</v>
      </c>
      <c r="J217" s="4">
        <v>3</v>
      </c>
      <c r="K217" s="4" t="s">
        <v>23</v>
      </c>
      <c r="L217" s="4" t="s">
        <v>24</v>
      </c>
      <c r="M217" s="3"/>
      <c r="N217" s="4">
        <v>1384</v>
      </c>
      <c r="O217" s="4" t="s">
        <v>30</v>
      </c>
      <c r="P217" s="3"/>
      <c r="Q217" s="4" t="s">
        <v>26</v>
      </c>
      <c r="R217" s="3"/>
    </row>
    <row r="218" spans="1:18" ht="15">
      <c r="A218" s="4">
        <v>214</v>
      </c>
      <c r="B218" s="4" t="s">
        <v>610</v>
      </c>
      <c r="C218" s="4" t="s">
        <v>611</v>
      </c>
      <c r="D218" s="4" t="s">
        <v>612</v>
      </c>
      <c r="E218" s="3"/>
      <c r="F218" s="5">
        <v>10184</v>
      </c>
      <c r="G218" s="4">
        <v>91</v>
      </c>
      <c r="H218" s="4" t="str">
        <f>TEXT(4819294800001,"0")</f>
        <v>4819294800001</v>
      </c>
      <c r="I218" s="4" t="s">
        <v>22</v>
      </c>
      <c r="J218" s="4">
        <v>1</v>
      </c>
      <c r="K218" s="4" t="s">
        <v>23</v>
      </c>
      <c r="L218" s="4" t="s">
        <v>24</v>
      </c>
      <c r="M218" s="3"/>
      <c r="N218" s="4">
        <v>274</v>
      </c>
      <c r="O218" s="4" t="s">
        <v>30</v>
      </c>
      <c r="P218" s="3"/>
      <c r="Q218" s="4" t="s">
        <v>26</v>
      </c>
      <c r="R218" s="3"/>
    </row>
    <row r="219" spans="1:18" ht="15">
      <c r="A219" s="4">
        <v>215</v>
      </c>
      <c r="B219" s="4" t="s">
        <v>613</v>
      </c>
      <c r="C219" s="4" t="s">
        <v>614</v>
      </c>
      <c r="D219" s="4" t="s">
        <v>615</v>
      </c>
      <c r="E219" s="3"/>
      <c r="F219" s="5">
        <v>18485</v>
      </c>
      <c r="G219" s="4">
        <v>68</v>
      </c>
      <c r="H219" s="4" t="str">
        <f>TEXT(4819294811230,"0")</f>
        <v>4819294811230</v>
      </c>
      <c r="I219" s="4" t="s">
        <v>142</v>
      </c>
      <c r="J219" s="4">
        <v>7</v>
      </c>
      <c r="K219" s="4" t="s">
        <v>23</v>
      </c>
      <c r="L219" s="4" t="s">
        <v>24</v>
      </c>
      <c r="M219" s="3"/>
      <c r="N219" s="4">
        <v>860</v>
      </c>
      <c r="O219" s="4" t="s">
        <v>30</v>
      </c>
      <c r="P219" s="3"/>
      <c r="Q219" s="4" t="s">
        <v>26</v>
      </c>
      <c r="R219" s="3"/>
    </row>
    <row r="220" spans="1:18" ht="15">
      <c r="A220" s="4">
        <v>216</v>
      </c>
      <c r="B220" s="4" t="s">
        <v>616</v>
      </c>
      <c r="C220" s="4" t="s">
        <v>617</v>
      </c>
      <c r="D220" s="4" t="s">
        <v>618</v>
      </c>
      <c r="E220" s="3"/>
      <c r="F220" s="5">
        <v>23774</v>
      </c>
      <c r="G220" s="4">
        <v>54</v>
      </c>
      <c r="H220" s="4" t="str">
        <f>TEXT(4819294810577,"0")</f>
        <v>4819294810577</v>
      </c>
      <c r="I220" s="4" t="s">
        <v>224</v>
      </c>
      <c r="J220" s="4">
        <v>6</v>
      </c>
      <c r="K220" s="4" t="s">
        <v>23</v>
      </c>
      <c r="L220" s="4" t="s">
        <v>24</v>
      </c>
      <c r="M220" s="3"/>
      <c r="N220" s="4">
        <v>298</v>
      </c>
      <c r="O220" s="4" t="s">
        <v>30</v>
      </c>
      <c r="P220" s="3"/>
      <c r="Q220" s="4" t="s">
        <v>26</v>
      </c>
      <c r="R220" s="3"/>
    </row>
    <row r="221" spans="1:18" ht="15">
      <c r="A221" s="4">
        <v>217</v>
      </c>
      <c r="B221" s="4" t="s">
        <v>291</v>
      </c>
      <c r="C221" s="4" t="s">
        <v>619</v>
      </c>
      <c r="D221" s="4" t="s">
        <v>620</v>
      </c>
      <c r="E221" s="3"/>
      <c r="F221" s="5">
        <v>22837</v>
      </c>
      <c r="G221" s="4">
        <v>56</v>
      </c>
      <c r="H221" s="4" t="str">
        <f>TEXT(4819294814254,"0")</f>
        <v>4819294814254</v>
      </c>
      <c r="I221" s="4" t="s">
        <v>115</v>
      </c>
      <c r="J221" s="4">
        <v>8</v>
      </c>
      <c r="K221" s="4" t="s">
        <v>23</v>
      </c>
      <c r="L221" s="4" t="s">
        <v>24</v>
      </c>
      <c r="M221" s="3"/>
      <c r="N221" s="4">
        <v>872</v>
      </c>
      <c r="O221" s="4" t="s">
        <v>30</v>
      </c>
      <c r="P221" s="3"/>
      <c r="Q221" s="4" t="s">
        <v>26</v>
      </c>
      <c r="R221" s="3"/>
    </row>
    <row r="222" spans="1:18" ht="15">
      <c r="A222" s="4">
        <v>218</v>
      </c>
      <c r="B222" s="4" t="s">
        <v>621</v>
      </c>
      <c r="C222" s="4" t="s">
        <v>622</v>
      </c>
      <c r="D222" s="4" t="s">
        <v>485</v>
      </c>
      <c r="E222" s="3"/>
      <c r="F222" s="5">
        <v>22562</v>
      </c>
      <c r="G222" s="4">
        <v>57</v>
      </c>
      <c r="H222" s="4" t="str">
        <f>TEXT(4819294811975,"0")</f>
        <v>4819294811975</v>
      </c>
      <c r="I222" s="4" t="s">
        <v>390</v>
      </c>
      <c r="J222" s="4">
        <v>7</v>
      </c>
      <c r="K222" s="4" t="s">
        <v>23</v>
      </c>
      <c r="L222" s="4" t="s">
        <v>24</v>
      </c>
      <c r="M222" s="3"/>
      <c r="N222" s="4">
        <v>1234</v>
      </c>
      <c r="O222" s="4" t="s">
        <v>30</v>
      </c>
      <c r="P222" s="3"/>
      <c r="Q222" s="4" t="s">
        <v>26</v>
      </c>
      <c r="R222" s="3"/>
    </row>
    <row r="223" spans="1:18" ht="15">
      <c r="A223" s="4">
        <v>219</v>
      </c>
      <c r="B223" s="4" t="s">
        <v>623</v>
      </c>
      <c r="C223" s="4" t="s">
        <v>624</v>
      </c>
      <c r="D223" s="4" t="s">
        <v>625</v>
      </c>
      <c r="E223" s="3"/>
      <c r="F223" s="5">
        <v>20853</v>
      </c>
      <c r="G223" s="4">
        <v>62</v>
      </c>
      <c r="H223" s="4" t="str">
        <f>TEXT(4819294810030,"0")</f>
        <v>4819294810030</v>
      </c>
      <c r="I223" s="4" t="s">
        <v>224</v>
      </c>
      <c r="J223" s="4">
        <v>6</v>
      </c>
      <c r="K223" s="4" t="s">
        <v>23</v>
      </c>
      <c r="L223" s="4" t="s">
        <v>24</v>
      </c>
      <c r="M223" s="3"/>
      <c r="N223" s="4">
        <v>297</v>
      </c>
      <c r="O223" s="4" t="s">
        <v>30</v>
      </c>
      <c r="P223" s="3"/>
      <c r="Q223" s="4" t="s">
        <v>26</v>
      </c>
      <c r="R223" s="3"/>
    </row>
    <row r="224" spans="1:18" ht="15">
      <c r="A224" s="4">
        <v>220</v>
      </c>
      <c r="B224" s="4" t="s">
        <v>626</v>
      </c>
      <c r="C224" s="4" t="s">
        <v>627</v>
      </c>
      <c r="D224" s="4" t="s">
        <v>628</v>
      </c>
      <c r="E224" s="3"/>
      <c r="F224" s="5">
        <v>29403</v>
      </c>
      <c r="G224" s="4">
        <v>38</v>
      </c>
      <c r="H224" s="4" t="str">
        <f>TEXT(4819294803902,"0")</f>
        <v>4819294803902</v>
      </c>
      <c r="I224" s="4" t="s">
        <v>98</v>
      </c>
      <c r="J224" s="4">
        <v>3</v>
      </c>
      <c r="K224" s="4" t="s">
        <v>23</v>
      </c>
      <c r="L224" s="4" t="s">
        <v>24</v>
      </c>
      <c r="M224" s="3"/>
      <c r="N224" s="4">
        <v>1084</v>
      </c>
      <c r="O224" s="4" t="s">
        <v>25</v>
      </c>
      <c r="P224" s="3"/>
      <c r="Q224" s="4" t="s">
        <v>26</v>
      </c>
      <c r="R224" s="3"/>
    </row>
    <row r="225" spans="1:18" ht="15">
      <c r="A225" s="4">
        <v>221</v>
      </c>
      <c r="B225" s="4" t="s">
        <v>629</v>
      </c>
      <c r="C225" s="4" t="s">
        <v>630</v>
      </c>
      <c r="D225" s="4" t="s">
        <v>631</v>
      </c>
      <c r="E225" s="3"/>
      <c r="F225" s="5">
        <v>21483</v>
      </c>
      <c r="G225" s="4">
        <v>60</v>
      </c>
      <c r="H225" s="4" t="str">
        <f>TEXT(4819294813502,"0")</f>
        <v>4819294813502</v>
      </c>
      <c r="I225" s="4" t="s">
        <v>115</v>
      </c>
      <c r="J225" s="4">
        <v>8</v>
      </c>
      <c r="K225" s="4" t="s">
        <v>23</v>
      </c>
      <c r="L225" s="4" t="s">
        <v>24</v>
      </c>
      <c r="M225" s="3"/>
      <c r="N225" s="4">
        <v>1238</v>
      </c>
      <c r="O225" s="4" t="s">
        <v>25</v>
      </c>
      <c r="P225" s="3"/>
      <c r="Q225" s="4" t="s">
        <v>26</v>
      </c>
      <c r="R225" s="3"/>
    </row>
    <row r="226" spans="1:18" ht="15">
      <c r="A226" s="4">
        <v>222</v>
      </c>
      <c r="B226" s="4" t="s">
        <v>632</v>
      </c>
      <c r="C226" s="4" t="s">
        <v>633</v>
      </c>
      <c r="D226" s="4" t="s">
        <v>634</v>
      </c>
      <c r="E226" s="3"/>
      <c r="F226" s="5">
        <v>21294</v>
      </c>
      <c r="G226" s="4">
        <v>61</v>
      </c>
      <c r="H226" s="4" t="str">
        <f>TEXT(4819294802862,"0")</f>
        <v>4819294802862</v>
      </c>
      <c r="I226" s="4" t="s">
        <v>40</v>
      </c>
      <c r="J226" s="4">
        <v>2</v>
      </c>
      <c r="K226" s="4" t="s">
        <v>23</v>
      </c>
      <c r="L226" s="4" t="s">
        <v>24</v>
      </c>
      <c r="M226" s="3"/>
      <c r="N226" s="4">
        <v>1682</v>
      </c>
      <c r="O226" s="4" t="s">
        <v>30</v>
      </c>
      <c r="P226" s="3"/>
      <c r="Q226" s="4" t="s">
        <v>26</v>
      </c>
      <c r="R226" s="3"/>
    </row>
    <row r="227" spans="1:18" ht="15">
      <c r="A227" s="4">
        <v>223</v>
      </c>
      <c r="B227" s="4" t="s">
        <v>635</v>
      </c>
      <c r="C227" s="4" t="s">
        <v>125</v>
      </c>
      <c r="D227" s="4" t="s">
        <v>636</v>
      </c>
      <c r="E227" s="3"/>
      <c r="F227" s="5">
        <v>27409</v>
      </c>
      <c r="G227" s="4">
        <v>44</v>
      </c>
      <c r="H227" s="4" t="str">
        <f>TEXT(4819294807409,"0")</f>
        <v>4819294807409</v>
      </c>
      <c r="I227" s="4" t="s">
        <v>234</v>
      </c>
      <c r="J227" s="4">
        <v>4</v>
      </c>
      <c r="K227" s="4" t="s">
        <v>23</v>
      </c>
      <c r="L227" s="4" t="s">
        <v>24</v>
      </c>
      <c r="M227" s="3"/>
      <c r="N227" s="4">
        <v>288</v>
      </c>
      <c r="O227" s="4" t="s">
        <v>30</v>
      </c>
      <c r="P227" s="3"/>
      <c r="Q227" s="4" t="s">
        <v>26</v>
      </c>
      <c r="R227" s="3"/>
    </row>
    <row r="228" spans="1:18" ht="15">
      <c r="A228" s="4">
        <v>224</v>
      </c>
      <c r="B228" s="4" t="s">
        <v>637</v>
      </c>
      <c r="C228" s="4" t="s">
        <v>638</v>
      </c>
      <c r="D228" s="4" t="s">
        <v>639</v>
      </c>
      <c r="E228" s="3"/>
      <c r="F228" s="5">
        <v>14187</v>
      </c>
      <c r="G228" s="4">
        <v>80</v>
      </c>
      <c r="H228" s="4" t="str">
        <f>TEXT(4819294812410,"0")</f>
        <v>4819294812410</v>
      </c>
      <c r="I228" s="4" t="s">
        <v>173</v>
      </c>
      <c r="J228" s="4">
        <v>7</v>
      </c>
      <c r="K228" s="4" t="s">
        <v>23</v>
      </c>
      <c r="L228" s="4" t="s">
        <v>24</v>
      </c>
      <c r="M228" s="3"/>
      <c r="N228" s="4">
        <v>865</v>
      </c>
      <c r="O228" s="4" t="s">
        <v>30</v>
      </c>
      <c r="P228" s="3"/>
      <c r="Q228" s="4" t="s">
        <v>26</v>
      </c>
      <c r="R228" s="3"/>
    </row>
    <row r="229" spans="1:18" ht="15">
      <c r="A229" s="4">
        <v>225</v>
      </c>
      <c r="B229" s="4" t="s">
        <v>640</v>
      </c>
      <c r="C229" s="4" t="s">
        <v>641</v>
      </c>
      <c r="D229" s="4" t="s">
        <v>642</v>
      </c>
      <c r="E229" s="3"/>
      <c r="F229" s="5">
        <v>21259</v>
      </c>
      <c r="G229" s="4">
        <v>61</v>
      </c>
      <c r="H229" s="4" t="str">
        <f>TEXT(4819294807225,"0")</f>
        <v>4819294807225</v>
      </c>
      <c r="I229" s="4" t="s">
        <v>234</v>
      </c>
      <c r="J229" s="4">
        <v>4</v>
      </c>
      <c r="K229" s="4" t="s">
        <v>23</v>
      </c>
      <c r="L229" s="4" t="s">
        <v>24</v>
      </c>
      <c r="M229" s="3"/>
      <c r="N229" s="4">
        <v>289</v>
      </c>
      <c r="O229" s="4" t="s">
        <v>25</v>
      </c>
      <c r="P229" s="3"/>
      <c r="Q229" s="4" t="s">
        <v>26</v>
      </c>
      <c r="R229" s="3"/>
    </row>
    <row r="230" spans="1:18" ht="15">
      <c r="A230" s="4">
        <v>226</v>
      </c>
      <c r="B230" s="4" t="s">
        <v>643</v>
      </c>
      <c r="C230" s="4" t="s">
        <v>644</v>
      </c>
      <c r="D230" s="4" t="s">
        <v>645</v>
      </c>
      <c r="E230" s="3"/>
      <c r="F230" s="5">
        <v>22685</v>
      </c>
      <c r="G230" s="4">
        <v>57</v>
      </c>
      <c r="H230" s="4" t="str">
        <f>TEXT(4819294815711,"0")</f>
        <v>4819294815711</v>
      </c>
      <c r="I230" s="4" t="s">
        <v>434</v>
      </c>
      <c r="J230" s="4">
        <v>9</v>
      </c>
      <c r="K230" s="4" t="s">
        <v>23</v>
      </c>
      <c r="L230" s="4" t="s">
        <v>24</v>
      </c>
      <c r="M230" s="3"/>
      <c r="N230" s="4">
        <v>116</v>
      </c>
      <c r="O230" s="4" t="s">
        <v>30</v>
      </c>
      <c r="P230" s="3"/>
      <c r="Q230" s="4" t="s">
        <v>26</v>
      </c>
      <c r="R230" s="3"/>
    </row>
    <row r="231" spans="1:18" ht="15">
      <c r="A231" s="4">
        <v>227</v>
      </c>
      <c r="B231" s="4" t="s">
        <v>131</v>
      </c>
      <c r="C231" s="4" t="s">
        <v>132</v>
      </c>
      <c r="D231" s="4" t="s">
        <v>133</v>
      </c>
      <c r="E231" s="3"/>
      <c r="F231" s="5">
        <v>22715</v>
      </c>
      <c r="G231" s="4">
        <v>57</v>
      </c>
      <c r="H231" s="4" t="str">
        <f>TEXT(4819294809189,"0")</f>
        <v>4819294809189</v>
      </c>
      <c r="I231" s="4" t="s">
        <v>127</v>
      </c>
      <c r="J231" s="4">
        <v>5</v>
      </c>
      <c r="K231" s="4" t="s">
        <v>23</v>
      </c>
      <c r="L231" s="4" t="s">
        <v>24</v>
      </c>
      <c r="M231" s="3"/>
      <c r="N231" s="4">
        <v>291</v>
      </c>
      <c r="O231" s="4" t="s">
        <v>30</v>
      </c>
      <c r="P231" s="3"/>
      <c r="Q231" s="4" t="s">
        <v>26</v>
      </c>
      <c r="R231" s="3"/>
    </row>
    <row r="232" spans="1:18" ht="15">
      <c r="A232" s="4">
        <v>228</v>
      </c>
      <c r="B232" s="4" t="s">
        <v>646</v>
      </c>
      <c r="C232" s="4" t="s">
        <v>647</v>
      </c>
      <c r="D232" s="4" t="s">
        <v>648</v>
      </c>
      <c r="E232" s="3"/>
      <c r="F232" s="5">
        <v>25751</v>
      </c>
      <c r="G232" s="4">
        <v>48</v>
      </c>
      <c r="H232" s="4" t="str">
        <f>TEXT(4819294803905,"0")</f>
        <v>4819294803905</v>
      </c>
      <c r="I232" s="4" t="s">
        <v>649</v>
      </c>
      <c r="J232" s="4">
        <v>3</v>
      </c>
      <c r="K232" s="4" t="s">
        <v>23</v>
      </c>
      <c r="L232" s="4" t="s">
        <v>24</v>
      </c>
      <c r="M232" s="3"/>
      <c r="N232" s="4">
        <v>828</v>
      </c>
      <c r="O232" s="4" t="s">
        <v>25</v>
      </c>
      <c r="P232" s="3"/>
      <c r="Q232" s="4" t="s">
        <v>26</v>
      </c>
      <c r="R232" s="6">
        <v>1798083746</v>
      </c>
    </row>
    <row r="233" spans="1:18" ht="15">
      <c r="A233" s="4">
        <v>229</v>
      </c>
      <c r="B233" s="4" t="s">
        <v>650</v>
      </c>
      <c r="C233" s="4" t="s">
        <v>651</v>
      </c>
      <c r="D233" s="4" t="s">
        <v>652</v>
      </c>
      <c r="E233" s="3"/>
      <c r="F233" s="5">
        <v>17116</v>
      </c>
      <c r="G233" s="4">
        <v>72</v>
      </c>
      <c r="H233" s="4" t="str">
        <f>TEXT(8419294815784,"0")</f>
        <v>8419294815784</v>
      </c>
      <c r="I233" s="4" t="s">
        <v>434</v>
      </c>
      <c r="J233" s="4">
        <v>9</v>
      </c>
      <c r="K233" s="4" t="s">
        <v>23</v>
      </c>
      <c r="L233" s="4" t="s">
        <v>24</v>
      </c>
      <c r="M233" s="3"/>
      <c r="N233" s="4">
        <v>311</v>
      </c>
      <c r="O233" s="4" t="s">
        <v>30</v>
      </c>
      <c r="P233" s="3"/>
      <c r="Q233" s="4" t="s">
        <v>26</v>
      </c>
      <c r="R233" s="4">
        <v>1798083746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2019-05-26T09:51:54Z</dcterms:created>
  <dcterms:modified xsi:type="dcterms:W3CDTF">2019-05-26T09:51:54Z</dcterms:modified>
  <cp:category/>
  <cp:version/>
  <cp:contentType/>
  <cp:contentStatus/>
</cp:coreProperties>
</file>